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ЕДЯНКИНА Л.Д\Desktop\отчеты 2024\"/>
    </mc:Choice>
  </mc:AlternateContent>
  <xr:revisionPtr revIDLastSave="0" documentId="13_ncr:1_{083B6D66-C94B-4371-92FC-2955BEA96444}" xr6:coauthVersionLast="47" xr6:coauthVersionMax="47" xr10:uidLastSave="{00000000-0000-0000-0000-000000000000}"/>
  <bookViews>
    <workbookView xWindow="330" yWindow="600" windowWidth="20070" windowHeight="10920" tabRatio="845" firstSheet="47" activeTab="57" xr2:uid="{00000000-000D-0000-FFFF-FFFF00000000}"/>
  </bookViews>
  <sheets>
    <sheet name="А7-20" sheetId="324" r:id="rId1"/>
    <sheet name="А18" sheetId="55" r:id="rId2"/>
    <sheet name="A25" sheetId="331" r:id="rId3"/>
    <sheet name="В4" sheetId="216" r:id="rId4"/>
    <sheet name="В10" sheetId="82" r:id="rId5"/>
    <sheet name="В10,7" sheetId="57" r:id="rId6"/>
    <sheet name="В10,8" sheetId="208" r:id="rId7"/>
    <sheet name="В12" sheetId="218" r:id="rId8"/>
    <sheet name="В16" sheetId="220" r:id="rId9"/>
    <sheet name="В17" sheetId="221" r:id="rId10"/>
    <sheet name="В19" sheetId="222" r:id="rId11"/>
    <sheet name="В21" sheetId="223" r:id="rId12"/>
    <sheet name="В22" sheetId="224" r:id="rId13"/>
    <sheet name="В23" sheetId="225" r:id="rId14"/>
    <sheet name="В24" sheetId="226" r:id="rId15"/>
    <sheet name="В25" sheetId="91" r:id="rId16"/>
    <sheet name="В26" sheetId="227" r:id="rId17"/>
    <sheet name="В27" sheetId="228" r:id="rId18"/>
    <sheet name="В28" sheetId="230" r:id="rId19"/>
    <sheet name="В30" sheetId="231" r:id="rId20"/>
    <sheet name="В 31" sheetId="329" r:id="rId21"/>
    <sheet name="В31-д" sheetId="183" r:id="rId22"/>
    <sheet name="В32" sheetId="131" r:id="rId23"/>
    <sheet name="В34" sheetId="146" r:id="rId24"/>
    <sheet name="В36" sheetId="232" r:id="rId25"/>
    <sheet name="Возр. 17" sheetId="343" r:id="rId26"/>
    <sheet name="Лесная 1" sheetId="344" r:id="rId27"/>
    <sheet name="Лесная 3" sheetId="340" r:id="rId28"/>
    <sheet name="Лесная 6" sheetId="341" r:id="rId29"/>
    <sheet name="Лесная 7" sheetId="342" r:id="rId30"/>
    <sheet name="мак 3 " sheetId="336" r:id="rId31"/>
    <sheet name="М 6" sheetId="335" r:id="rId32"/>
    <sheet name="М19" sheetId="114" r:id="rId33"/>
    <sheet name=" Мак.13" sheetId="337" r:id="rId34"/>
    <sheet name="М13,2" sheetId="262" r:id="rId35"/>
    <sheet name="М18" sheetId="233" r:id="rId36"/>
    <sheet name="М28" sheetId="234" r:id="rId37"/>
    <sheet name="М30" sheetId="235" r:id="rId38"/>
    <sheet name="м30,1" sheetId="270" r:id="rId39"/>
    <sheet name="Макар 32" sheetId="338" r:id="rId40"/>
    <sheet name="М39" sheetId="328" r:id="rId41"/>
    <sheet name="М41" sheetId="25" r:id="rId42"/>
    <sheet name="М45" sheetId="23" r:id="rId43"/>
    <sheet name="М47" sheetId="187" r:id="rId44"/>
    <sheet name="м34,18" sheetId="267" r:id="rId45"/>
    <sheet name="Т3" sheetId="9" r:id="rId46"/>
    <sheet name="Т4" sheetId="18" r:id="rId47"/>
    <sheet name="Т10" sheetId="20" r:id="rId48"/>
    <sheet name="Т13" sheetId="109" r:id="rId49"/>
    <sheet name="Т17.1" sheetId="242" r:id="rId50"/>
    <sheet name="Т15" sheetId="241" r:id="rId51"/>
    <sheet name="Т17.2" sheetId="243" r:id="rId52"/>
    <sheet name="Т18" sheetId="244" r:id="rId53"/>
    <sheet name="Т21" sheetId="245" r:id="rId54"/>
    <sheet name="Т23" sheetId="246" r:id="rId55"/>
    <sheet name="Т27" sheetId="247" r:id="rId56"/>
    <sheet name="Пл,100" sheetId="44" r:id="rId57"/>
    <sheet name="Пл.177" sheetId="269" r:id="rId58"/>
    <sheet name="П179а" sheetId="249" r:id="rId59"/>
    <sheet name="П181" sheetId="250" r:id="rId60"/>
    <sheet name="П181а" sheetId="251" r:id="rId61"/>
    <sheet name="П187" sheetId="84" r:id="rId62"/>
    <sheet name="П191" sheetId="21" r:id="rId63"/>
    <sheet name="влксм,16" sheetId="204" r:id="rId64"/>
    <sheet name="Ясног. 2" sheetId="339" r:id="rId65"/>
    <sheet name="Ясн.12" sheetId="345" r:id="rId66"/>
    <sheet name="Ясн.15" sheetId="346" r:id="rId67"/>
  </sheets>
  <externalReferences>
    <externalReference r:id="rId68"/>
    <externalReference r:id="rId69"/>
    <externalReference r:id="rId70"/>
    <externalReference r:id="rId71"/>
  </externalReferences>
  <definedNames>
    <definedName name="__ibqRep_27_AG_All__" localSheetId="33">#REF!</definedName>
    <definedName name="__ibqRep_27_AG_All__" localSheetId="25">#REF!</definedName>
    <definedName name="__ibqRep_27_AG_All__" localSheetId="26">#REF!</definedName>
    <definedName name="__ibqRep_27_AG_All__" localSheetId="27">#REF!</definedName>
    <definedName name="__ibqRep_27_AG_All__" localSheetId="28">#REF!</definedName>
    <definedName name="__ibqRep_27_AG_All__" localSheetId="29">#REF!</definedName>
    <definedName name="__ibqRep_27_AG_All__" localSheetId="31">#REF!</definedName>
    <definedName name="__ibqRep_27_AG_All__" localSheetId="30">#REF!</definedName>
    <definedName name="__ibqRep_27_AG_All__" localSheetId="39">#REF!</definedName>
    <definedName name="__ibqRep_27_AG_All__" localSheetId="65">#REF!</definedName>
    <definedName name="__ibqRep_27_AG_All__" localSheetId="66">#REF!</definedName>
    <definedName name="__ibqRep_27_AG_All__" localSheetId="64">#REF!</definedName>
    <definedName name="__ibqRep_27_AG_All__">#REF!</definedName>
    <definedName name="__ibqRep_27_AG_City__" localSheetId="33">#REF!</definedName>
    <definedName name="__ibqRep_27_AG_City__" localSheetId="25">#REF!</definedName>
    <definedName name="__ibqRep_27_AG_City__" localSheetId="26">#REF!</definedName>
    <definedName name="__ibqRep_27_AG_City__" localSheetId="27">#REF!</definedName>
    <definedName name="__ibqRep_27_AG_City__" localSheetId="28">#REF!</definedName>
    <definedName name="__ibqRep_27_AG_City__" localSheetId="29">#REF!</definedName>
    <definedName name="__ibqRep_27_AG_City__" localSheetId="31">#REF!</definedName>
    <definedName name="__ibqRep_27_AG_City__" localSheetId="30">#REF!</definedName>
    <definedName name="__ibqRep_27_AG_City__" localSheetId="39">#REF!</definedName>
    <definedName name="__ibqRep_27_AG_City__" localSheetId="65">#REF!</definedName>
    <definedName name="__ibqRep_27_AG_City__" localSheetId="66">#REF!</definedName>
    <definedName name="__ibqRep_27_AG_City__" localSheetId="64">#REF!</definedName>
    <definedName name="__ibqRep_27_AG_City__">#REF!</definedName>
    <definedName name="__ibqRep_27_AG_Procent__" localSheetId="33">#REF!</definedName>
    <definedName name="__ibqRep_27_AG_Procent__" localSheetId="25">#REF!</definedName>
    <definedName name="__ibqRep_27_AG_Procent__" localSheetId="26">#REF!</definedName>
    <definedName name="__ibqRep_27_AG_Procent__" localSheetId="27">#REF!</definedName>
    <definedName name="__ibqRep_27_AG_Procent__" localSheetId="28">#REF!</definedName>
    <definedName name="__ibqRep_27_AG_Procent__" localSheetId="29">#REF!</definedName>
    <definedName name="__ibqRep_27_AG_Procent__" localSheetId="31">#REF!</definedName>
    <definedName name="__ibqRep_27_AG_Procent__" localSheetId="30">#REF!</definedName>
    <definedName name="__ibqRep_27_AG_Procent__" localSheetId="39">#REF!</definedName>
    <definedName name="__ibqRep_27_AG_Procent__" localSheetId="65">#REF!</definedName>
    <definedName name="__ibqRep_27_AG_Procent__" localSheetId="66">#REF!</definedName>
    <definedName name="__ibqRep_27_AG_Procent__" localSheetId="64">#REF!</definedName>
    <definedName name="__ibqRep_27_AG_Procent__">#REF!</definedName>
    <definedName name="__iqRep_City__" localSheetId="33">#REF!</definedName>
    <definedName name="__iqRep_City__" localSheetId="25">#REF!</definedName>
    <definedName name="__iqRep_City__" localSheetId="26">#REF!</definedName>
    <definedName name="__iqRep_City__" localSheetId="27">#REF!</definedName>
    <definedName name="__iqRep_City__" localSheetId="28">#REF!</definedName>
    <definedName name="__iqRep_City__" localSheetId="29">#REF!</definedName>
    <definedName name="__iqRep_City__" localSheetId="31">#REF!</definedName>
    <definedName name="__iqRep_City__" localSheetId="30">#REF!</definedName>
    <definedName name="__iqRep_City__" localSheetId="39">#REF!</definedName>
    <definedName name="__iqRep_City__" localSheetId="65">#REF!</definedName>
    <definedName name="__iqRep_City__" localSheetId="66">#REF!</definedName>
    <definedName name="__iqRep_City__" localSheetId="64">#REF!</definedName>
    <definedName name="__iqRep_City__">#REF!</definedName>
    <definedName name="__iqRep_Description__" localSheetId="33">#REF!</definedName>
    <definedName name="__iqRep_Description__" localSheetId="25">#REF!</definedName>
    <definedName name="__iqRep_Description__" localSheetId="26">#REF!</definedName>
    <definedName name="__iqRep_Description__" localSheetId="27">#REF!</definedName>
    <definedName name="__iqRep_Description__" localSheetId="28">#REF!</definedName>
    <definedName name="__iqRep_Description__" localSheetId="29">#REF!</definedName>
    <definedName name="__iqRep_Description__" localSheetId="31">#REF!</definedName>
    <definedName name="__iqRep_Description__" localSheetId="30">#REF!</definedName>
    <definedName name="__iqRep_Description__" localSheetId="39">#REF!</definedName>
    <definedName name="__iqRep_Description__" localSheetId="65">#REF!</definedName>
    <definedName name="__iqRep_Description__" localSheetId="66">#REF!</definedName>
    <definedName name="__iqRep_Description__" localSheetId="64">#REF!</definedName>
    <definedName name="__MAIN__" localSheetId="33">#REF!</definedName>
    <definedName name="__MAIN__" localSheetId="25">#REF!</definedName>
    <definedName name="__MAIN__" localSheetId="26">#REF!</definedName>
    <definedName name="__MAIN__" localSheetId="27">#REF!</definedName>
    <definedName name="__MAIN__" localSheetId="28">#REF!</definedName>
    <definedName name="__MAIN__" localSheetId="29">#REF!</definedName>
    <definedName name="__MAIN__" localSheetId="31">#REF!</definedName>
    <definedName name="__MAIN__" localSheetId="30">#REF!</definedName>
    <definedName name="__MAIN__" localSheetId="39">#REF!</definedName>
    <definedName name="__MAIN__" localSheetId="65">#REF!</definedName>
    <definedName name="__MAIN__" localSheetId="66">#REF!</definedName>
    <definedName name="__MAIN__" localSheetId="64">#REF!</definedName>
    <definedName name="__MAIN__">#REF!</definedName>
    <definedName name="__mtReportLst_Desc__" localSheetId="33">#REF!</definedName>
    <definedName name="__mtReportLst_Desc__" localSheetId="25">#REF!</definedName>
    <definedName name="__mtReportLst_Desc__" localSheetId="26">#REF!</definedName>
    <definedName name="__mtReportLst_Desc__" localSheetId="27">#REF!</definedName>
    <definedName name="__mtReportLst_Desc__" localSheetId="28">#REF!</definedName>
    <definedName name="__mtReportLst_Desc__" localSheetId="29">#REF!</definedName>
    <definedName name="__mtReportLst_Desc__" localSheetId="31">#REF!</definedName>
    <definedName name="__mtReportLst_Desc__" localSheetId="30">#REF!</definedName>
    <definedName name="__mtReportLst_Desc__" localSheetId="39">#REF!</definedName>
    <definedName name="__mtReportLst_Desc__" localSheetId="65">#REF!</definedName>
    <definedName name="__mtReportLst_Desc__" localSheetId="66">#REF!</definedName>
    <definedName name="__mtReportLst_Desc__" localSheetId="64">#REF!</definedName>
    <definedName name="Excel_BuiltIn__FilterDatabase" localSheetId="33">#REF!</definedName>
    <definedName name="Excel_BuiltIn__FilterDatabase" localSheetId="25">#REF!</definedName>
    <definedName name="Excel_BuiltIn__FilterDatabase" localSheetId="26">#REF!</definedName>
    <definedName name="Excel_BuiltIn__FilterDatabase" localSheetId="27">#REF!</definedName>
    <definedName name="Excel_BuiltIn__FilterDatabase" localSheetId="28">#REF!</definedName>
    <definedName name="Excel_BuiltIn__FilterDatabase" localSheetId="29">#REF!</definedName>
    <definedName name="Excel_BuiltIn__FilterDatabase" localSheetId="31">#REF!</definedName>
    <definedName name="Excel_BuiltIn__FilterDatabase" localSheetId="30">#REF!</definedName>
    <definedName name="Excel_BuiltIn__FilterDatabase" localSheetId="39">#REF!</definedName>
    <definedName name="Excel_BuiltIn__FilterDatabase" localSheetId="65">#REF!</definedName>
    <definedName name="Excel_BuiltIn__FilterDatabase" localSheetId="66">#REF!</definedName>
    <definedName name="Excel_BuiltIn__FilterDatabase" localSheetId="64">#REF!</definedName>
    <definedName name="Excel_BuiltIn__FilterDatabase">#REF!</definedName>
    <definedName name="апренот">#REF!</definedName>
    <definedName name="васленп4">[1]Лист1!#REF!</definedName>
    <definedName name="жщлз">#REF!</definedName>
    <definedName name="лллллл">'[2]МУП СТЭ'!#REF!</definedName>
    <definedName name="о111111" localSheetId="33">#REF!</definedName>
    <definedName name="о111111" localSheetId="25">#REF!</definedName>
    <definedName name="о111111" localSheetId="26">#REF!</definedName>
    <definedName name="о111111" localSheetId="27">#REF!</definedName>
    <definedName name="о111111" localSheetId="28">#REF!</definedName>
    <definedName name="о111111" localSheetId="29">#REF!</definedName>
    <definedName name="о111111" localSheetId="31">#REF!</definedName>
    <definedName name="о111111" localSheetId="30">#REF!</definedName>
    <definedName name="о111111" localSheetId="39">#REF!</definedName>
    <definedName name="о111111" localSheetId="65">#REF!</definedName>
    <definedName name="о111111" localSheetId="66">#REF!</definedName>
    <definedName name="о111111" localSheetId="64">#REF!</definedName>
    <definedName name="о111111">#REF!</definedName>
    <definedName name="одн" localSheetId="33">'[2]МУП СТЭ'!#REF!</definedName>
    <definedName name="одн" localSheetId="25">'[2]МУП СТЭ'!#REF!</definedName>
    <definedName name="одн" localSheetId="26">'[2]МУП СТЭ'!#REF!</definedName>
    <definedName name="одн" localSheetId="27">'[2]МУП СТЭ'!#REF!</definedName>
    <definedName name="одн" localSheetId="28">'[2]МУП СТЭ'!#REF!</definedName>
    <definedName name="одн" localSheetId="29">'[2]МУП СТЭ'!#REF!</definedName>
    <definedName name="одн" localSheetId="30">'[2]МУП СТЭ'!#REF!</definedName>
    <definedName name="одн" localSheetId="39">'[2]МУП СТЭ'!#REF!</definedName>
    <definedName name="одн" localSheetId="65">'[2]МУП СТЭ'!#REF!</definedName>
    <definedName name="одн" localSheetId="66">'[2]МУП СТЭ'!#REF!</definedName>
    <definedName name="одн" localSheetId="64">'[2]МУП СТЭ'!#REF!</definedName>
    <definedName name="одн">'[2]МУП СТЭ'!#REF!</definedName>
    <definedName name="Поставщик" localSheetId="33">#REF!</definedName>
    <definedName name="Поставщик" localSheetId="25">#REF!</definedName>
    <definedName name="Поставщик" localSheetId="26">#REF!</definedName>
    <definedName name="Поставщик" localSheetId="27">#REF!</definedName>
    <definedName name="Поставщик" localSheetId="28">#REF!</definedName>
    <definedName name="Поставщик" localSheetId="29">#REF!</definedName>
    <definedName name="Поставщик" localSheetId="30">#REF!</definedName>
    <definedName name="Поставщик" localSheetId="39">#REF!</definedName>
    <definedName name="Поставщик" localSheetId="65">#REF!</definedName>
    <definedName name="Поставщик" localSheetId="66">#REF!</definedName>
    <definedName name="Поставщик" localSheetId="64">#REF!</definedName>
    <definedName name="Поставщик">#REF!</definedName>
    <definedName name="ппппп" localSheetId="33">[1]Лист1!#REF!</definedName>
    <definedName name="ппппп" localSheetId="25">[1]Лист1!#REF!</definedName>
    <definedName name="ппппп" localSheetId="26">[1]Лист1!#REF!</definedName>
    <definedName name="ппппп" localSheetId="27">[1]Лист1!#REF!</definedName>
    <definedName name="ппппп" localSheetId="28">[1]Лист1!#REF!</definedName>
    <definedName name="ппппп" localSheetId="29">[1]Лист1!#REF!</definedName>
    <definedName name="ппппп" localSheetId="30">[1]Лист1!#REF!</definedName>
    <definedName name="ппппп" localSheetId="39">[1]Лист1!#REF!</definedName>
    <definedName name="ппппп" localSheetId="65">[1]Лист1!#REF!</definedName>
    <definedName name="ппппп" localSheetId="66">[1]Лист1!#REF!</definedName>
    <definedName name="ппппп" localSheetId="64">[1]Лист1!#REF!</definedName>
    <definedName name="ппппп">[1]Лист1!#REF!</definedName>
    <definedName name="я17" localSheetId="33">#REF!</definedName>
    <definedName name="я17" localSheetId="25">#REF!</definedName>
    <definedName name="я17" localSheetId="26">#REF!</definedName>
    <definedName name="я17" localSheetId="27">#REF!</definedName>
    <definedName name="я17" localSheetId="28">#REF!</definedName>
    <definedName name="я17" localSheetId="29">#REF!</definedName>
    <definedName name="я17" localSheetId="30">#REF!</definedName>
    <definedName name="я17" localSheetId="39">#REF!</definedName>
    <definedName name="я17" localSheetId="65">#REF!</definedName>
    <definedName name="я17" localSheetId="66">#REF!</definedName>
    <definedName name="я17" localSheetId="64">#REF!</definedName>
    <definedName name="я17">#REF!</definedName>
    <definedName name="янв" localSheetId="33">#REF!</definedName>
    <definedName name="янв" localSheetId="26">#REF!</definedName>
    <definedName name="янв" localSheetId="27">#REF!</definedName>
    <definedName name="янв" localSheetId="28">#REF!</definedName>
    <definedName name="янв" localSheetId="29">#REF!</definedName>
    <definedName name="янв" localSheetId="30">#REF!</definedName>
    <definedName name="янв" localSheetId="39">#REF!</definedName>
    <definedName name="янв" localSheetId="64">#REF!</definedName>
    <definedName name="янв">#REF!</definedName>
  </definedNames>
  <calcPr calcId="181029"/>
</workbook>
</file>

<file path=xl/calcChain.xml><?xml version="1.0" encoding="utf-8"?>
<calcChain xmlns="http://schemas.openxmlformats.org/spreadsheetml/2006/main">
  <c r="J75" i="335" l="1"/>
  <c r="J81" i="335"/>
  <c r="H81" i="335"/>
  <c r="D57" i="337" l="1"/>
  <c r="G57" i="337"/>
  <c r="E64" i="216"/>
  <c r="G58" i="345"/>
  <c r="G68" i="339"/>
  <c r="G58" i="343"/>
  <c r="G61" i="344"/>
  <c r="G64" i="340"/>
  <c r="G58" i="341"/>
  <c r="G62" i="342"/>
  <c r="G58" i="336"/>
  <c r="G58" i="338"/>
  <c r="G36" i="341"/>
  <c r="G41" i="340"/>
  <c r="G40" i="335" l="1"/>
  <c r="E21" i="208"/>
  <c r="G40" i="342"/>
  <c r="G38" i="344"/>
  <c r="G13" i="339"/>
  <c r="G45" i="339"/>
  <c r="G14" i="342" l="1"/>
  <c r="G13" i="344"/>
  <c r="G11" i="339"/>
  <c r="F70" i="55" l="1"/>
  <c r="H69" i="55" s="1"/>
  <c r="G59" i="339"/>
  <c r="G39" i="339"/>
  <c r="G32" i="346"/>
  <c r="G57" i="346"/>
  <c r="G31" i="345" l="1"/>
  <c r="D31" i="345"/>
  <c r="G49" i="345"/>
  <c r="G51" i="345"/>
  <c r="G36" i="338"/>
  <c r="G11" i="338"/>
  <c r="G49" i="338"/>
  <c r="G30" i="338"/>
  <c r="G28" i="336"/>
  <c r="G47" i="336"/>
  <c r="G60" i="336"/>
  <c r="G30" i="336"/>
  <c r="G11" i="336"/>
  <c r="G49" i="336"/>
  <c r="G54" i="337"/>
  <c r="G11" i="337"/>
  <c r="G30" i="337"/>
  <c r="G35" i="337"/>
  <c r="G49" i="337"/>
  <c r="G54" i="342"/>
  <c r="G11" i="341"/>
  <c r="G30" i="341"/>
  <c r="G49" i="341"/>
  <c r="G13" i="340"/>
  <c r="G35" i="340"/>
  <c r="G52" i="344"/>
  <c r="G49" i="343"/>
  <c r="E83" i="335"/>
  <c r="G35" i="335"/>
  <c r="E66" i="343"/>
  <c r="G64" i="343"/>
  <c r="G14" i="343" l="1"/>
  <c r="G51" i="343"/>
  <c r="G33" i="343"/>
  <c r="E20" i="84" l="1"/>
  <c r="E20" i="25"/>
  <c r="G11" i="340" l="1"/>
  <c r="G12" i="335"/>
  <c r="G11" i="344" l="1"/>
  <c r="E49" i="55" l="1"/>
  <c r="E46" i="55" s="1"/>
  <c r="E20" i="328" l="1"/>
  <c r="E61" i="328" s="1"/>
  <c r="G64" i="345" l="1"/>
  <c r="G55" i="345"/>
  <c r="D56" i="345"/>
  <c r="E56" i="345"/>
  <c r="G33" i="345"/>
  <c r="G66" i="346"/>
  <c r="G55" i="346"/>
  <c r="G71" i="339"/>
  <c r="E61" i="346"/>
  <c r="D61" i="346" s="1"/>
  <c r="E57" i="346"/>
  <c r="D57" i="346" s="1"/>
  <c r="E46" i="346"/>
  <c r="D46" i="346" s="1"/>
  <c r="G46" i="346" s="1"/>
  <c r="E45" i="346"/>
  <c r="D45" i="346" s="1"/>
  <c r="E44" i="346"/>
  <c r="D44" i="346" s="1"/>
  <c r="E43" i="346"/>
  <c r="D43" i="346" s="1"/>
  <c r="E39" i="346"/>
  <c r="D39" i="346" s="1"/>
  <c r="G38" i="346" s="1"/>
  <c r="F38" i="346"/>
  <c r="E37" i="346"/>
  <c r="D37" i="346" s="1"/>
  <c r="E35" i="346"/>
  <c r="D35" i="346" s="1"/>
  <c r="G34" i="346" s="1"/>
  <c r="F34" i="346"/>
  <c r="E34" i="346" s="1"/>
  <c r="D34" i="346" s="1"/>
  <c r="E31" i="346"/>
  <c r="D31" i="346" s="1"/>
  <c r="E29" i="346"/>
  <c r="D29" i="346" s="1"/>
  <c r="E28" i="346"/>
  <c r="D28" i="346" s="1"/>
  <c r="E26" i="346"/>
  <c r="D26" i="346" s="1"/>
  <c r="G26" i="346" s="1"/>
  <c r="G25" i="346" s="1"/>
  <c r="F25" i="346"/>
  <c r="E25" i="346" s="1"/>
  <c r="D25" i="346" s="1"/>
  <c r="E24" i="346"/>
  <c r="D24" i="346" s="1"/>
  <c r="G24" i="346" s="1"/>
  <c r="E23" i="346"/>
  <c r="D23" i="346" s="1"/>
  <c r="G23" i="346" s="1"/>
  <c r="G22" i="346" s="1"/>
  <c r="E22" i="346"/>
  <c r="D22" i="346" s="1"/>
  <c r="E19" i="346"/>
  <c r="D19" i="346" s="1"/>
  <c r="E18" i="346"/>
  <c r="D18" i="346" s="1"/>
  <c r="E16" i="346"/>
  <c r="D16" i="346" s="1"/>
  <c r="E15" i="346"/>
  <c r="D15" i="346" s="1"/>
  <c r="F14" i="346"/>
  <c r="E14" i="346" s="1"/>
  <c r="D14" i="346" s="1"/>
  <c r="E59" i="345"/>
  <c r="D59" i="345" s="1"/>
  <c r="E46" i="345"/>
  <c r="D46" i="345"/>
  <c r="G46" i="345" s="1"/>
  <c r="E45" i="345"/>
  <c r="D45" i="345" s="1"/>
  <c r="E44" i="345"/>
  <c r="D44" i="345" s="1"/>
  <c r="E43" i="345"/>
  <c r="D43" i="345" s="1"/>
  <c r="E39" i="345"/>
  <c r="D39" i="345" s="1"/>
  <c r="G38" i="345" s="1"/>
  <c r="F38" i="345"/>
  <c r="E38" i="345" s="1"/>
  <c r="D38" i="345" s="1"/>
  <c r="E37" i="345"/>
  <c r="D37" i="345" s="1"/>
  <c r="E34" i="345"/>
  <c r="D34" i="345" s="1"/>
  <c r="F33" i="345"/>
  <c r="E33" i="345" s="1"/>
  <c r="D33" i="345" s="1"/>
  <c r="E30" i="345"/>
  <c r="D30" i="345" s="1"/>
  <c r="E29" i="345"/>
  <c r="D29" i="345" s="1"/>
  <c r="E28" i="345"/>
  <c r="D28" i="345" s="1"/>
  <c r="E26" i="345"/>
  <c r="D26" i="345" s="1"/>
  <c r="G26" i="345" s="1"/>
  <c r="G25" i="345" s="1"/>
  <c r="F25" i="345"/>
  <c r="F31" i="345" s="1"/>
  <c r="E24" i="345"/>
  <c r="D24" i="345" s="1"/>
  <c r="G24" i="345" s="1"/>
  <c r="E23" i="345"/>
  <c r="D23" i="345" s="1"/>
  <c r="G23" i="345" s="1"/>
  <c r="E22" i="345"/>
  <c r="D22" i="345" s="1"/>
  <c r="E19" i="345"/>
  <c r="D19" i="345" s="1"/>
  <c r="E18" i="345"/>
  <c r="D18" i="345" s="1"/>
  <c r="E16" i="345"/>
  <c r="D16" i="345" s="1"/>
  <c r="E15" i="345"/>
  <c r="D15" i="345" s="1"/>
  <c r="F14" i="345"/>
  <c r="E14" i="345"/>
  <c r="D14" i="345" s="1"/>
  <c r="E25" i="345" l="1"/>
  <c r="D25" i="345" s="1"/>
  <c r="F49" i="345"/>
  <c r="E31" i="345"/>
  <c r="G49" i="346"/>
  <c r="F49" i="346"/>
  <c r="E49" i="346" s="1"/>
  <c r="D49" i="346" s="1"/>
  <c r="E38" i="346"/>
  <c r="D38" i="346" s="1"/>
  <c r="E32" i="346"/>
  <c r="D32" i="346" s="1"/>
  <c r="F32" i="346"/>
  <c r="F58" i="345"/>
  <c r="E49" i="345"/>
  <c r="D49" i="345" s="1"/>
  <c r="G60" i="345"/>
  <c r="G59" i="346" l="1"/>
  <c r="G62" i="346" s="1"/>
  <c r="F59" i="346"/>
  <c r="E59" i="346" s="1"/>
  <c r="D59" i="346" s="1"/>
  <c r="F62" i="346"/>
  <c r="E62" i="346" s="1"/>
  <c r="D62" i="346" s="1"/>
  <c r="F60" i="345"/>
  <c r="E60" i="345" s="1"/>
  <c r="D60" i="345" s="1"/>
  <c r="E58" i="345"/>
  <c r="D58" i="345" s="1"/>
  <c r="G64" i="346" l="1"/>
  <c r="G67" i="340"/>
  <c r="E13" i="267" l="1"/>
  <c r="J28" i="337"/>
  <c r="J57" i="337"/>
  <c r="J11" i="337"/>
  <c r="J47" i="337"/>
  <c r="G22" i="337"/>
  <c r="E21" i="220"/>
  <c r="E77" i="220" s="1"/>
  <c r="C88" i="220"/>
  <c r="D88" i="220"/>
  <c r="E88" i="220"/>
  <c r="I107" i="183" l="1"/>
  <c r="I106" i="183"/>
  <c r="I126" i="183" s="1"/>
  <c r="E127" i="183" l="1"/>
  <c r="E126" i="183"/>
  <c r="E90" i="183"/>
  <c r="E64" i="227"/>
  <c r="F46" i="55"/>
  <c r="F69" i="55" s="1"/>
  <c r="G63" i="339"/>
  <c r="G74" i="339"/>
  <c r="E20" i="247"/>
  <c r="E59" i="247" s="1"/>
  <c r="E20" i="246"/>
  <c r="E62" i="246" s="1"/>
  <c r="E20" i="245"/>
  <c r="E58" i="245" s="1"/>
  <c r="E57" i="244"/>
  <c r="E20" i="244"/>
  <c r="E67" i="324" l="1"/>
  <c r="E129" i="183"/>
  <c r="E20" i="243"/>
  <c r="E59" i="243" s="1"/>
  <c r="E20" i="242"/>
  <c r="E55" i="242" s="1"/>
  <c r="E20" i="241"/>
  <c r="E59" i="241" s="1"/>
  <c r="E62" i="20"/>
  <c r="E20" i="20"/>
  <c r="E20" i="18"/>
  <c r="E55" i="18" s="1"/>
  <c r="E58" i="21"/>
  <c r="E20" i="21"/>
  <c r="E60" i="84"/>
  <c r="E63" i="251"/>
  <c r="E20" i="251"/>
  <c r="E20" i="250"/>
  <c r="E60" i="250" s="1"/>
  <c r="E20" i="249"/>
  <c r="E66" i="249" s="1"/>
  <c r="E20" i="269"/>
  <c r="E63" i="269" s="1"/>
  <c r="E20" i="44"/>
  <c r="E63" i="44" s="1"/>
  <c r="E64" i="187"/>
  <c r="E20" i="187"/>
  <c r="E20" i="23"/>
  <c r="E57" i="23" s="1"/>
  <c r="E64" i="25"/>
  <c r="E55" i="267"/>
  <c r="E64" i="267"/>
  <c r="D64" i="267"/>
  <c r="C64" i="267"/>
  <c r="E54" i="267" l="1"/>
  <c r="G65" i="338"/>
  <c r="G62" i="338"/>
  <c r="E20" i="235"/>
  <c r="E68" i="235" s="1"/>
  <c r="E20" i="234"/>
  <c r="E63" i="234" s="1"/>
  <c r="E20" i="114" l="1"/>
  <c r="E60" i="114" s="1"/>
  <c r="E20" i="233"/>
  <c r="E57" i="233" s="1"/>
  <c r="E66" i="262"/>
  <c r="E20" i="262"/>
  <c r="E67" i="262" s="1"/>
  <c r="G53" i="337"/>
  <c r="G64" i="337"/>
  <c r="G61" i="337"/>
  <c r="G47" i="337"/>
  <c r="G28" i="337"/>
  <c r="G59" i="337" l="1"/>
  <c r="D87" i="335"/>
  <c r="E87" i="335"/>
  <c r="F87" i="335"/>
  <c r="G86" i="335"/>
  <c r="G85" i="335"/>
  <c r="G83" i="335"/>
  <c r="G62" i="336"/>
  <c r="G65" i="336"/>
  <c r="E20" i="222"/>
  <c r="E60" i="222" s="1"/>
  <c r="G68" i="342"/>
  <c r="G65" i="342"/>
  <c r="G60" i="337" l="1"/>
  <c r="G62" i="337"/>
  <c r="G87" i="335"/>
  <c r="I81" i="335" s="1"/>
  <c r="I82" i="335" s="1"/>
  <c r="G53" i="341"/>
  <c r="G61" i="341"/>
  <c r="G64" i="344"/>
  <c r="E23" i="344"/>
  <c r="D23" i="344" s="1"/>
  <c r="G23" i="344" s="1"/>
  <c r="G22" i="344" s="1"/>
  <c r="E62" i="344"/>
  <c r="D62" i="344" s="1"/>
  <c r="E58" i="344"/>
  <c r="D58" i="344" s="1"/>
  <c r="G58" i="344" s="1"/>
  <c r="F56" i="344"/>
  <c r="E56" i="344" s="1"/>
  <c r="D55" i="344"/>
  <c r="D54" i="344"/>
  <c r="D53" i="344"/>
  <c r="D52" i="344"/>
  <c r="E47" i="344"/>
  <c r="D47" i="344" s="1"/>
  <c r="G47" i="344" s="1"/>
  <c r="E46" i="344"/>
  <c r="D46" i="344" s="1"/>
  <c r="E45" i="344"/>
  <c r="D45" i="344" s="1"/>
  <c r="E39" i="344"/>
  <c r="D39" i="344" s="1"/>
  <c r="E38" i="344"/>
  <c r="D38" i="344" s="1"/>
  <c r="E37" i="344"/>
  <c r="D37" i="344" s="1"/>
  <c r="E34" i="344"/>
  <c r="D34" i="344" s="1"/>
  <c r="F33" i="344"/>
  <c r="F50" i="344" s="1"/>
  <c r="E30" i="344"/>
  <c r="D30" i="344" s="1"/>
  <c r="E29" i="344"/>
  <c r="D29" i="344" s="1"/>
  <c r="E28" i="344"/>
  <c r="D28" i="344" s="1"/>
  <c r="E26" i="344"/>
  <c r="D26" i="344" s="1"/>
  <c r="G26" i="344" s="1"/>
  <c r="G25" i="344" s="1"/>
  <c r="F25" i="344"/>
  <c r="F31" i="344" s="1"/>
  <c r="E24" i="344"/>
  <c r="D24" i="344" s="1"/>
  <c r="G24" i="344" s="1"/>
  <c r="E22" i="344"/>
  <c r="D22" i="344" s="1"/>
  <c r="E19" i="344"/>
  <c r="D19" i="344" s="1"/>
  <c r="E13" i="344"/>
  <c r="D13" i="344" s="1"/>
  <c r="E12" i="344"/>
  <c r="D12" i="344" s="1"/>
  <c r="F11" i="344"/>
  <c r="E11" i="344" s="1"/>
  <c r="D11" i="344" s="1"/>
  <c r="G61" i="343"/>
  <c r="G50" i="343"/>
  <c r="E59" i="343"/>
  <c r="D59" i="343" s="1"/>
  <c r="E56" i="343"/>
  <c r="D56" i="343" s="1"/>
  <c r="G56" i="343" s="1"/>
  <c r="E46" i="343"/>
  <c r="D46" i="343" s="1"/>
  <c r="G46" i="343" s="1"/>
  <c r="E45" i="343"/>
  <c r="D45" i="343" s="1"/>
  <c r="E44" i="343"/>
  <c r="D44" i="343" s="1"/>
  <c r="E43" i="343"/>
  <c r="D43" i="343" s="1"/>
  <c r="E39" i="343"/>
  <c r="D39" i="343" s="1"/>
  <c r="F38" i="343"/>
  <c r="E37" i="343"/>
  <c r="D37" i="343" s="1"/>
  <c r="E34" i="343"/>
  <c r="D34" i="343" s="1"/>
  <c r="F33" i="343"/>
  <c r="E33" i="343" s="1"/>
  <c r="D33" i="343" s="1"/>
  <c r="E30" i="343"/>
  <c r="D30" i="343" s="1"/>
  <c r="E29" i="343"/>
  <c r="D29" i="343" s="1"/>
  <c r="E28" i="343"/>
  <c r="D28" i="343" s="1"/>
  <c r="E26" i="343"/>
  <c r="D26" i="343" s="1"/>
  <c r="G26" i="343" s="1"/>
  <c r="G25" i="343" s="1"/>
  <c r="G31" i="343" s="1"/>
  <c r="F25" i="343"/>
  <c r="E25" i="343" s="1"/>
  <c r="D25" i="343" s="1"/>
  <c r="E24" i="343"/>
  <c r="D24" i="343" s="1"/>
  <c r="G24" i="343" s="1"/>
  <c r="E23" i="343"/>
  <c r="D23" i="343" s="1"/>
  <c r="G23" i="343" s="1"/>
  <c r="G22" i="343" s="1"/>
  <c r="E22" i="343"/>
  <c r="D22" i="343" s="1"/>
  <c r="E19" i="343"/>
  <c r="D19" i="343" s="1"/>
  <c r="E18" i="343"/>
  <c r="D18" i="343" s="1"/>
  <c r="E16" i="343"/>
  <c r="D16" i="343" s="1"/>
  <c r="E15" i="343"/>
  <c r="D15" i="343" s="1"/>
  <c r="F14" i="343"/>
  <c r="E14" i="343" s="1"/>
  <c r="D14" i="343" s="1"/>
  <c r="G62" i="341" l="1"/>
  <c r="G33" i="344"/>
  <c r="G50" i="344" s="1"/>
  <c r="G60" i="343"/>
  <c r="G31" i="344"/>
  <c r="D56" i="344"/>
  <c r="E50" i="344"/>
  <c r="D50" i="344" s="1"/>
  <c r="F61" i="344"/>
  <c r="E25" i="344"/>
  <c r="D25" i="344" s="1"/>
  <c r="G56" i="344"/>
  <c r="E33" i="344"/>
  <c r="D33" i="344" s="1"/>
  <c r="F49" i="343"/>
  <c r="E49" i="343" s="1"/>
  <c r="D49" i="343" s="1"/>
  <c r="E38" i="343"/>
  <c r="D38" i="343" s="1"/>
  <c r="F31" i="343"/>
  <c r="E31" i="343"/>
  <c r="D31" i="343" s="1"/>
  <c r="G63" i="344" l="1"/>
  <c r="G62" i="343"/>
  <c r="E31" i="344"/>
  <c r="D31" i="344" s="1"/>
  <c r="F63" i="344"/>
  <c r="E63" i="344" s="1"/>
  <c r="D63" i="344" s="1"/>
  <c r="E61" i="344"/>
  <c r="D61" i="344" s="1"/>
  <c r="F58" i="343"/>
  <c r="F60" i="343" s="1"/>
  <c r="E60" i="343" s="1"/>
  <c r="D60" i="343" s="1"/>
  <c r="G65" i="344" l="1"/>
  <c r="E58" i="343"/>
  <c r="D58" i="343" s="1"/>
  <c r="E20" i="232" l="1"/>
  <c r="E61" i="232" s="1"/>
  <c r="E20" i="146"/>
  <c r="E60" i="146" s="1"/>
  <c r="E20" i="131"/>
  <c r="E59" i="131" s="1"/>
  <c r="E56" i="183"/>
  <c r="E78" i="329"/>
  <c r="E56" i="231"/>
  <c r="E57" i="231"/>
  <c r="E20" i="231"/>
  <c r="E20" i="230" l="1"/>
  <c r="E59" i="230" s="1"/>
  <c r="E57" i="228"/>
  <c r="E20" i="227" l="1"/>
  <c r="E65" i="227" s="1"/>
  <c r="E20" i="91"/>
  <c r="E69" i="91" s="1"/>
  <c r="E20" i="226"/>
  <c r="E61" i="226" s="1"/>
  <c r="E19" i="225"/>
  <c r="E59" i="225" s="1"/>
  <c r="E70" i="224"/>
  <c r="E20" i="224"/>
  <c r="E71" i="224" s="1"/>
  <c r="E57" i="223"/>
  <c r="E20" i="223"/>
  <c r="E58" i="223" s="1"/>
  <c r="E20" i="221"/>
  <c r="E58" i="221" s="1"/>
  <c r="E20" i="218"/>
  <c r="E64" i="218" s="1"/>
  <c r="E63" i="218"/>
  <c r="E73" i="208"/>
  <c r="E13" i="208" s="1"/>
  <c r="D73" i="208"/>
  <c r="C73" i="208"/>
  <c r="E64" i="208"/>
  <c r="C60" i="57"/>
  <c r="D60" i="57"/>
  <c r="E21" i="57"/>
  <c r="E51" i="57" s="1"/>
  <c r="E62" i="82"/>
  <c r="E20" i="82"/>
  <c r="E63" i="82" s="1"/>
  <c r="E20" i="216"/>
  <c r="E65" i="216" s="1"/>
  <c r="E69" i="331"/>
  <c r="E20" i="331"/>
  <c r="E70" i="331" s="1"/>
  <c r="E20" i="55" l="1"/>
  <c r="E70" i="55" s="1"/>
  <c r="E20" i="324"/>
  <c r="E68" i="324" s="1"/>
  <c r="E63" i="342" l="1"/>
  <c r="D63" i="342" s="1"/>
  <c r="E60" i="342"/>
  <c r="F58" i="342"/>
  <c r="E58" i="342" s="1"/>
  <c r="D55" i="342"/>
  <c r="D54" i="342"/>
  <c r="E49" i="342"/>
  <c r="D49" i="342" s="1"/>
  <c r="G49" i="342" s="1"/>
  <c r="E48" i="342"/>
  <c r="D48" i="342" s="1"/>
  <c r="E47" i="342"/>
  <c r="D47" i="342" s="1"/>
  <c r="E41" i="342"/>
  <c r="D41" i="342" s="1"/>
  <c r="F40" i="342"/>
  <c r="E39" i="342"/>
  <c r="D39" i="342" s="1"/>
  <c r="O38" i="342"/>
  <c r="E36" i="342"/>
  <c r="D36" i="342" s="1"/>
  <c r="F35" i="342"/>
  <c r="E35" i="342" s="1"/>
  <c r="E32" i="342"/>
  <c r="D32" i="342" s="1"/>
  <c r="E30" i="342"/>
  <c r="D30" i="342" s="1"/>
  <c r="E29" i="342"/>
  <c r="D29" i="342" s="1"/>
  <c r="E27" i="342"/>
  <c r="D27" i="342" s="1"/>
  <c r="G27" i="342" s="1"/>
  <c r="G26" i="342" s="1"/>
  <c r="G33" i="342" s="1"/>
  <c r="F26" i="342"/>
  <c r="E25" i="342"/>
  <c r="D25" i="342" s="1"/>
  <c r="G25" i="342" s="1"/>
  <c r="E24" i="342"/>
  <c r="D24" i="342" s="1"/>
  <c r="G24" i="342" s="1"/>
  <c r="G23" i="342" s="1"/>
  <c r="E23" i="342"/>
  <c r="D23" i="342" s="1"/>
  <c r="E20" i="342"/>
  <c r="E19" i="342"/>
  <c r="D19" i="342" s="1"/>
  <c r="E16" i="342"/>
  <c r="D16" i="342" s="1"/>
  <c r="E15" i="342"/>
  <c r="D15" i="342" s="1"/>
  <c r="F14" i="342"/>
  <c r="E14" i="342" s="1"/>
  <c r="D14" i="342" s="1"/>
  <c r="E59" i="341"/>
  <c r="D59" i="341" s="1"/>
  <c r="E55" i="341"/>
  <c r="D55" i="341" s="1"/>
  <c r="G55" i="341" s="1"/>
  <c r="F53" i="341"/>
  <c r="E53" i="341" s="1"/>
  <c r="D52" i="341"/>
  <c r="D51" i="341"/>
  <c r="D50" i="341"/>
  <c r="D49" i="341"/>
  <c r="E44" i="341"/>
  <c r="D44" i="341" s="1"/>
  <c r="E43" i="341"/>
  <c r="D43" i="341" s="1"/>
  <c r="E42" i="341"/>
  <c r="D42" i="341" s="1"/>
  <c r="E37" i="341"/>
  <c r="D37" i="341" s="1"/>
  <c r="K36" i="341"/>
  <c r="K41" i="341" s="1"/>
  <c r="K42" i="341" s="1"/>
  <c r="E36" i="341"/>
  <c r="D36" i="341" s="1"/>
  <c r="E34" i="341"/>
  <c r="D34" i="341" s="1"/>
  <c r="E31" i="341"/>
  <c r="D31" i="341" s="1"/>
  <c r="F30" i="341"/>
  <c r="E30" i="341" s="1"/>
  <c r="D30" i="341" s="1"/>
  <c r="E27" i="341"/>
  <c r="D27" i="341" s="1"/>
  <c r="E26" i="341"/>
  <c r="D26" i="341" s="1"/>
  <c r="E25" i="341"/>
  <c r="D25" i="341" s="1"/>
  <c r="E23" i="341"/>
  <c r="D23" i="341" s="1"/>
  <c r="G23" i="341" s="1"/>
  <c r="G22" i="341" s="1"/>
  <c r="F22" i="341"/>
  <c r="E22" i="341" s="1"/>
  <c r="D22" i="341" s="1"/>
  <c r="E21" i="341"/>
  <c r="D21" i="341" s="1"/>
  <c r="G21" i="341" s="1"/>
  <c r="E19" i="341"/>
  <c r="D19" i="341" s="1"/>
  <c r="E16" i="341"/>
  <c r="D16" i="341" s="1"/>
  <c r="E13" i="341"/>
  <c r="D13" i="341" s="1"/>
  <c r="E12" i="341"/>
  <c r="D12" i="341" s="1"/>
  <c r="F11" i="341"/>
  <c r="E65" i="340"/>
  <c r="D65" i="340" s="1"/>
  <c r="E61" i="340"/>
  <c r="D61" i="340" s="1"/>
  <c r="G61" i="340" s="1"/>
  <c r="F59" i="340"/>
  <c r="E59" i="340" s="1"/>
  <c r="D58" i="340"/>
  <c r="D57" i="340"/>
  <c r="D56" i="340"/>
  <c r="D55" i="340"/>
  <c r="E50" i="340"/>
  <c r="D50" i="340" s="1"/>
  <c r="G50" i="340" s="1"/>
  <c r="E49" i="340"/>
  <c r="D49" i="340" s="1"/>
  <c r="E48" i="340"/>
  <c r="D48" i="340" s="1"/>
  <c r="E42" i="340"/>
  <c r="D42" i="340"/>
  <c r="E41" i="340"/>
  <c r="D41" i="340" s="1"/>
  <c r="E39" i="340"/>
  <c r="D39" i="340" s="1"/>
  <c r="E36" i="340"/>
  <c r="D36" i="340" s="1"/>
  <c r="F35" i="340"/>
  <c r="F53" i="340" s="1"/>
  <c r="E32" i="340"/>
  <c r="D32" i="340" s="1"/>
  <c r="E31" i="340"/>
  <c r="D31" i="340" s="1"/>
  <c r="E30" i="340"/>
  <c r="D30" i="340" s="1"/>
  <c r="E28" i="340"/>
  <c r="D28" i="340" s="1"/>
  <c r="G28" i="340" s="1"/>
  <c r="F27" i="340"/>
  <c r="E27" i="340" s="1"/>
  <c r="D27" i="340" s="1"/>
  <c r="E26" i="340"/>
  <c r="D26" i="340" s="1"/>
  <c r="G26" i="340" s="1"/>
  <c r="G25" i="340"/>
  <c r="E24" i="340"/>
  <c r="D24" i="340" s="1"/>
  <c r="G24" i="340" s="1"/>
  <c r="E21" i="340"/>
  <c r="D21" i="340" s="1"/>
  <c r="E13" i="340"/>
  <c r="D13" i="340" s="1"/>
  <c r="E12" i="340"/>
  <c r="D12" i="340" s="1"/>
  <c r="F11" i="340"/>
  <c r="E11" i="340" s="1"/>
  <c r="D11" i="340" s="1"/>
  <c r="E65" i="339"/>
  <c r="D65" i="339" s="1"/>
  <c r="G65" i="339" s="1"/>
  <c r="F63" i="339"/>
  <c r="E63" i="339" s="1"/>
  <c r="D60" i="339"/>
  <c r="D59" i="339"/>
  <c r="E54" i="339"/>
  <c r="D54" i="339" s="1"/>
  <c r="G54" i="339" s="1"/>
  <c r="G57" i="339" s="1"/>
  <c r="E53" i="339"/>
  <c r="D53" i="339" s="1"/>
  <c r="E52" i="339"/>
  <c r="D52" i="339" s="1"/>
  <c r="E46" i="339"/>
  <c r="D46" i="339" s="1"/>
  <c r="E45" i="339"/>
  <c r="D45" i="339" s="1"/>
  <c r="E43" i="339"/>
  <c r="D43" i="339" s="1"/>
  <c r="E40" i="339"/>
  <c r="D40" i="339" s="1"/>
  <c r="F39" i="339"/>
  <c r="F57" i="339" s="1"/>
  <c r="E36" i="339"/>
  <c r="D36" i="339" s="1"/>
  <c r="E35" i="339"/>
  <c r="D35" i="339" s="1"/>
  <c r="E34" i="339"/>
  <c r="D34" i="339" s="1"/>
  <c r="E32" i="339"/>
  <c r="D32" i="339" s="1"/>
  <c r="G32" i="339" s="1"/>
  <c r="G31" i="339" s="1"/>
  <c r="F31" i="339"/>
  <c r="F37" i="339" s="1"/>
  <c r="E30" i="339"/>
  <c r="D30" i="339" s="1"/>
  <c r="G30" i="339" s="1"/>
  <c r="G29" i="339"/>
  <c r="E28" i="339"/>
  <c r="D28" i="339" s="1"/>
  <c r="E25" i="339"/>
  <c r="D25" i="339" s="1"/>
  <c r="E13" i="339"/>
  <c r="D13" i="339" s="1"/>
  <c r="E12" i="339"/>
  <c r="D12" i="339" s="1"/>
  <c r="F11" i="339"/>
  <c r="E11" i="339" s="1"/>
  <c r="D11" i="339" s="1"/>
  <c r="E60" i="338"/>
  <c r="D60" i="338" s="1"/>
  <c r="E59" i="338"/>
  <c r="D59" i="338"/>
  <c r="E55" i="338"/>
  <c r="D55" i="338" s="1"/>
  <c r="G55" i="338" s="1"/>
  <c r="F53" i="338"/>
  <c r="E53" i="338" s="1"/>
  <c r="D52" i="338"/>
  <c r="D51" i="338"/>
  <c r="D50" i="338"/>
  <c r="D49" i="338"/>
  <c r="E44" i="338"/>
  <c r="D44" i="338"/>
  <c r="G44" i="338" s="1"/>
  <c r="G47" i="338" s="1"/>
  <c r="E43" i="338"/>
  <c r="D43" i="338" s="1"/>
  <c r="E42" i="338"/>
  <c r="D42" i="338" s="1"/>
  <c r="E37" i="338"/>
  <c r="D37" i="338" s="1"/>
  <c r="E36" i="338"/>
  <c r="D36" i="338" s="1"/>
  <c r="E34" i="338"/>
  <c r="D34" i="338" s="1"/>
  <c r="E31" i="338"/>
  <c r="D31" i="338" s="1"/>
  <c r="F30" i="338"/>
  <c r="F47" i="338" s="1"/>
  <c r="E27" i="338"/>
  <c r="D27" i="338"/>
  <c r="E26" i="338"/>
  <c r="D26" i="338" s="1"/>
  <c r="E25" i="338"/>
  <c r="D25" i="338" s="1"/>
  <c r="E23" i="338"/>
  <c r="D23" i="338" s="1"/>
  <c r="G23" i="338" s="1"/>
  <c r="G22" i="338" s="1"/>
  <c r="G28" i="338" s="1"/>
  <c r="F22" i="338"/>
  <c r="E22" i="338" s="1"/>
  <c r="D22" i="338" s="1"/>
  <c r="E21" i="338"/>
  <c r="D21" i="338" s="1"/>
  <c r="G21" i="338" s="1"/>
  <c r="E19" i="338"/>
  <c r="D19" i="338" s="1"/>
  <c r="G19" i="338" s="1"/>
  <c r="E16" i="338"/>
  <c r="D16" i="338"/>
  <c r="E13" i="338"/>
  <c r="D13" i="338" s="1"/>
  <c r="E12" i="338"/>
  <c r="D12" i="338"/>
  <c r="F11" i="338"/>
  <c r="E11" i="338" s="1"/>
  <c r="D11" i="338" s="1"/>
  <c r="E58" i="337"/>
  <c r="D58" i="337" s="1"/>
  <c r="E54" i="337"/>
  <c r="D54" i="337" s="1"/>
  <c r="F53" i="337"/>
  <c r="E53" i="337" s="1"/>
  <c r="D52" i="337"/>
  <c r="D51" i="337"/>
  <c r="D50" i="337"/>
  <c r="D49" i="337"/>
  <c r="E44" i="337"/>
  <c r="D44" i="337" s="1"/>
  <c r="I44" i="337" s="1"/>
  <c r="E43" i="337"/>
  <c r="D43" i="337" s="1"/>
  <c r="E42" i="337"/>
  <c r="D42" i="337" s="1"/>
  <c r="E36" i="337"/>
  <c r="D36" i="337" s="1"/>
  <c r="E35" i="337"/>
  <c r="D35" i="337" s="1"/>
  <c r="E34" i="337"/>
  <c r="D34" i="337" s="1"/>
  <c r="E31" i="337"/>
  <c r="D31" i="337" s="1"/>
  <c r="F30" i="337"/>
  <c r="F47" i="337" s="1"/>
  <c r="E27" i="337"/>
  <c r="D27" i="337" s="1"/>
  <c r="E26" i="337"/>
  <c r="D26" i="337"/>
  <c r="E25" i="337"/>
  <c r="D25" i="337" s="1"/>
  <c r="E23" i="337"/>
  <c r="D23" i="337" s="1"/>
  <c r="F22" i="337"/>
  <c r="F28" i="337" s="1"/>
  <c r="E21" i="337"/>
  <c r="D21" i="337" s="1"/>
  <c r="I21" i="337" s="1"/>
  <c r="E19" i="337"/>
  <c r="D19" i="337" s="1"/>
  <c r="I19" i="337" s="1"/>
  <c r="E16" i="337"/>
  <c r="D16" i="337" s="1"/>
  <c r="E13" i="337"/>
  <c r="D13" i="337"/>
  <c r="E12" i="337"/>
  <c r="D12" i="337" s="1"/>
  <c r="F11" i="337"/>
  <c r="E11" i="337" s="1"/>
  <c r="D11" i="337" s="1"/>
  <c r="E59" i="336"/>
  <c r="D59" i="336" s="1"/>
  <c r="E55" i="336"/>
  <c r="D55" i="336" s="1"/>
  <c r="F53" i="336"/>
  <c r="E53" i="336" s="1"/>
  <c r="D52" i="336"/>
  <c r="D51" i="336"/>
  <c r="D50" i="336"/>
  <c r="D49" i="336"/>
  <c r="E44" i="336"/>
  <c r="D44" i="336" s="1"/>
  <c r="G44" i="336" s="1"/>
  <c r="E43" i="336"/>
  <c r="D43" i="336" s="1"/>
  <c r="E42" i="336"/>
  <c r="D42" i="336" s="1"/>
  <c r="E37" i="336"/>
  <c r="D37" i="336" s="1"/>
  <c r="G36" i="336" s="1"/>
  <c r="E36" i="336"/>
  <c r="D36" i="336" s="1"/>
  <c r="E34" i="336"/>
  <c r="D34" i="336" s="1"/>
  <c r="E31" i="336"/>
  <c r="D31" i="336" s="1"/>
  <c r="F30" i="336"/>
  <c r="F47" i="336" s="1"/>
  <c r="E27" i="336"/>
  <c r="D27" i="336" s="1"/>
  <c r="E26" i="336"/>
  <c r="D26" i="336" s="1"/>
  <c r="E25" i="336"/>
  <c r="D25" i="336" s="1"/>
  <c r="E23" i="336"/>
  <c r="D23" i="336" s="1"/>
  <c r="G23" i="336" s="1"/>
  <c r="G22" i="336" s="1"/>
  <c r="F22" i="336"/>
  <c r="F28" i="336" s="1"/>
  <c r="E21" i="336"/>
  <c r="D21" i="336" s="1"/>
  <c r="G21" i="336" s="1"/>
  <c r="G20" i="336"/>
  <c r="E19" i="336"/>
  <c r="D19" i="336" s="1"/>
  <c r="G19" i="336" s="1"/>
  <c r="E16" i="336"/>
  <c r="D16" i="336" s="1"/>
  <c r="E13" i="336"/>
  <c r="D13" i="336" s="1"/>
  <c r="E12" i="336"/>
  <c r="D12" i="336" s="1"/>
  <c r="F11" i="336"/>
  <c r="E11" i="336" s="1"/>
  <c r="D11" i="336" s="1"/>
  <c r="D60" i="342" l="1"/>
  <c r="D20" i="342"/>
  <c r="E26" i="342"/>
  <c r="D26" i="342" s="1"/>
  <c r="F33" i="342"/>
  <c r="E30" i="338"/>
  <c r="D30" i="338" s="1"/>
  <c r="E30" i="337"/>
  <c r="D30" i="337" s="1"/>
  <c r="G44" i="341"/>
  <c r="G47" i="341" s="1"/>
  <c r="D47" i="341"/>
  <c r="E11" i="341"/>
  <c r="D11" i="341" s="1"/>
  <c r="F33" i="340"/>
  <c r="F64" i="340" s="1"/>
  <c r="G53" i="340"/>
  <c r="G37" i="339"/>
  <c r="E39" i="339"/>
  <c r="D39" i="339" s="1"/>
  <c r="E31" i="339"/>
  <c r="D31" i="339" s="1"/>
  <c r="G28" i="341"/>
  <c r="G27" i="340"/>
  <c r="G33" i="340" s="1"/>
  <c r="G53" i="338"/>
  <c r="E22" i="336"/>
  <c r="D22" i="336" s="1"/>
  <c r="E30" i="336"/>
  <c r="D30" i="336" s="1"/>
  <c r="D35" i="342"/>
  <c r="G35" i="342"/>
  <c r="G52" i="342" s="1"/>
  <c r="F28" i="341"/>
  <c r="E28" i="341"/>
  <c r="D28" i="341" s="1"/>
  <c r="D53" i="341"/>
  <c r="D58" i="342"/>
  <c r="E40" i="342"/>
  <c r="D40" i="342" s="1"/>
  <c r="F52" i="342"/>
  <c r="E52" i="342" s="1"/>
  <c r="D52" i="342" s="1"/>
  <c r="G58" i="342"/>
  <c r="F47" i="341"/>
  <c r="D59" i="340"/>
  <c r="E53" i="340"/>
  <c r="D53" i="340" s="1"/>
  <c r="G59" i="340"/>
  <c r="E33" i="340"/>
  <c r="D33" i="340" s="1"/>
  <c r="E35" i="340"/>
  <c r="D35" i="340" s="1"/>
  <c r="F68" i="339"/>
  <c r="F70" i="339" s="1"/>
  <c r="E57" i="339"/>
  <c r="D57" i="339" s="1"/>
  <c r="D53" i="338"/>
  <c r="E47" i="338"/>
  <c r="D47" i="338" s="1"/>
  <c r="E28" i="338"/>
  <c r="D28" i="338" s="1"/>
  <c r="F28" i="338"/>
  <c r="F58" i="338" s="1"/>
  <c r="D53" i="337"/>
  <c r="F57" i="337"/>
  <c r="E47" i="337"/>
  <c r="D47" i="337" s="1"/>
  <c r="E22" i="337"/>
  <c r="D22" i="337" s="1"/>
  <c r="I22" i="337" s="1"/>
  <c r="I55" i="337" s="1"/>
  <c r="D53" i="336"/>
  <c r="F58" i="336"/>
  <c r="E47" i="336"/>
  <c r="D47" i="336" s="1"/>
  <c r="E28" i="336"/>
  <c r="D28" i="336" s="1"/>
  <c r="D58" i="336" s="1"/>
  <c r="G53" i="336"/>
  <c r="D58" i="341" l="1"/>
  <c r="D60" i="341" s="1"/>
  <c r="F58" i="341"/>
  <c r="F60" i="341" s="1"/>
  <c r="E60" i="341" s="1"/>
  <c r="E33" i="342"/>
  <c r="E62" i="342" s="1"/>
  <c r="D33" i="342"/>
  <c r="G60" i="342"/>
  <c r="G64" i="342" s="1"/>
  <c r="D62" i="342"/>
  <c r="D64" i="342" s="1"/>
  <c r="G59" i="338"/>
  <c r="G61" i="338" s="1"/>
  <c r="G61" i="336"/>
  <c r="G66" i="340"/>
  <c r="E37" i="339"/>
  <c r="D37" i="339" s="1"/>
  <c r="F62" i="342"/>
  <c r="F64" i="342" s="1"/>
  <c r="E47" i="341"/>
  <c r="F66" i="340"/>
  <c r="E66" i="340" s="1"/>
  <c r="D66" i="340" s="1"/>
  <c r="E64" i="340"/>
  <c r="D64" i="340" s="1"/>
  <c r="E69" i="339"/>
  <c r="D69" i="339" s="1"/>
  <c r="E68" i="339"/>
  <c r="F61" i="338"/>
  <c r="E61" i="338" s="1"/>
  <c r="D61" i="338" s="1"/>
  <c r="E58" i="338"/>
  <c r="D58" i="338" s="1"/>
  <c r="E57" i="337"/>
  <c r="F59" i="337"/>
  <c r="E28" i="337"/>
  <c r="D28" i="337" s="1"/>
  <c r="E58" i="336"/>
  <c r="F60" i="336"/>
  <c r="G70" i="339" l="1"/>
  <c r="G72" i="339" s="1"/>
  <c r="G63" i="338"/>
  <c r="G63" i="336"/>
  <c r="G66" i="342"/>
  <c r="G68" i="340"/>
  <c r="E70" i="339"/>
  <c r="D70" i="339" s="1"/>
  <c r="E64" i="342"/>
  <c r="E58" i="341"/>
  <c r="D68" i="339"/>
  <c r="F60" i="337"/>
  <c r="E60" i="337" s="1"/>
  <c r="D60" i="337" s="1"/>
  <c r="E59" i="337"/>
  <c r="D59" i="337" s="1"/>
  <c r="F61" i="336"/>
  <c r="E61" i="336" s="1"/>
  <c r="E60" i="336"/>
  <c r="D60" i="336" s="1"/>
  <c r="D61" i="336" s="1"/>
  <c r="I48" i="335" l="1"/>
  <c r="I14" i="335" l="1"/>
  <c r="J18" i="335" l="1"/>
  <c r="E60" i="57" l="1"/>
  <c r="E13" i="57" s="1"/>
  <c r="E65" i="335" l="1"/>
  <c r="D65" i="335" s="1"/>
  <c r="E64" i="335"/>
  <c r="D64" i="335" s="1"/>
  <c r="I7" i="335"/>
  <c r="E52" i="9" l="1"/>
  <c r="E62" i="270" l="1"/>
  <c r="F55" i="335" l="1"/>
  <c r="E55" i="335" s="1"/>
  <c r="D55" i="335" s="1"/>
  <c r="F27" i="335"/>
  <c r="F33" i="335" s="1"/>
  <c r="E74" i="335"/>
  <c r="D74" i="335" s="1"/>
  <c r="E72" i="335"/>
  <c r="D72" i="335" s="1"/>
  <c r="E70" i="335"/>
  <c r="D70" i="335" s="1"/>
  <c r="E69" i="335"/>
  <c r="D69" i="335" s="1"/>
  <c r="E68" i="335"/>
  <c r="D68" i="335" s="1"/>
  <c r="E63" i="335"/>
  <c r="D63" i="335" s="1"/>
  <c r="G63" i="335" s="1"/>
  <c r="F61" i="335"/>
  <c r="E61" i="335" s="1"/>
  <c r="D58" i="335"/>
  <c r="D57" i="335"/>
  <c r="E52" i="335"/>
  <c r="D52" i="335" s="1"/>
  <c r="G52" i="335" s="1"/>
  <c r="E51" i="335"/>
  <c r="D51" i="335" s="1"/>
  <c r="E50" i="335"/>
  <c r="D50" i="335" s="1"/>
  <c r="H42" i="335"/>
  <c r="J44" i="335" s="1"/>
  <c r="E41" i="335"/>
  <c r="D41" i="335" s="1"/>
  <c r="G41" i="335" s="1"/>
  <c r="E40" i="335"/>
  <c r="D40" i="335" s="1"/>
  <c r="E39" i="335"/>
  <c r="D39" i="335" s="1"/>
  <c r="E35" i="335"/>
  <c r="D35" i="335" s="1"/>
  <c r="E32" i="335"/>
  <c r="D32" i="335" s="1"/>
  <c r="E31" i="335"/>
  <c r="D31" i="335" s="1"/>
  <c r="E30" i="335"/>
  <c r="D30" i="335" s="1"/>
  <c r="E28" i="335"/>
  <c r="D28" i="335" s="1"/>
  <c r="G28" i="335" s="1"/>
  <c r="G27" i="335" s="1"/>
  <c r="E26" i="335"/>
  <c r="D26" i="335" s="1"/>
  <c r="G26" i="335" s="1"/>
  <c r="E24" i="335"/>
  <c r="D24" i="335" s="1"/>
  <c r="G24" i="335" s="1"/>
  <c r="E23" i="335"/>
  <c r="D23" i="335" s="1"/>
  <c r="G23" i="335" s="1"/>
  <c r="E20" i="335"/>
  <c r="D20" i="335" s="1"/>
  <c r="E14" i="335"/>
  <c r="D14" i="335" s="1"/>
  <c r="E13" i="335"/>
  <c r="D13" i="335" s="1"/>
  <c r="F12" i="335"/>
  <c r="E12" i="335" s="1"/>
  <c r="D12" i="335" s="1"/>
  <c r="G55" i="335" l="1"/>
  <c r="G33" i="335"/>
  <c r="E27" i="335"/>
  <c r="D27" i="335" s="1"/>
  <c r="D61" i="335"/>
  <c r="F67" i="335"/>
  <c r="G67" i="335" l="1"/>
  <c r="E33" i="335"/>
  <c r="D33" i="335" s="1"/>
  <c r="E67" i="335"/>
  <c r="D67" i="335" s="1"/>
  <c r="F71" i="335"/>
  <c r="F73" i="335" l="1"/>
  <c r="E73" i="335" s="1"/>
  <c r="E71" i="335"/>
  <c r="D71" i="335" s="1"/>
  <c r="E75" i="335" l="1"/>
  <c r="D75" i="335" s="1"/>
  <c r="D73" i="335"/>
  <c r="J65" i="267" l="1"/>
  <c r="L67" i="234" l="1"/>
  <c r="E55" i="183" l="1"/>
  <c r="M78" i="329" l="1"/>
  <c r="E15" i="222" l="1"/>
  <c r="E59" i="222" l="1"/>
  <c r="E43" i="109" l="1"/>
  <c r="E56" i="23" l="1"/>
  <c r="E61" i="20"/>
  <c r="E63" i="187"/>
  <c r="E54" i="242"/>
  <c r="E62" i="204"/>
  <c r="E61" i="246"/>
  <c r="E56" i="244"/>
  <c r="E58" i="247"/>
  <c r="E57" i="21"/>
  <c r="E58" i="241" l="1"/>
  <c r="E65" i="249"/>
  <c r="E54" i="18"/>
  <c r="E61" i="270"/>
  <c r="E57" i="245"/>
  <c r="E59" i="250"/>
  <c r="E58" i="243"/>
  <c r="E62" i="269"/>
  <c r="E59" i="84"/>
  <c r="E51" i="9"/>
  <c r="E62" i="251"/>
  <c r="E62" i="44"/>
  <c r="E63" i="25"/>
  <c r="E67" i="235" l="1"/>
  <c r="E56" i="233"/>
  <c r="E59" i="114" l="1"/>
  <c r="E62" i="234"/>
  <c r="E59" i="146"/>
  <c r="E58" i="131"/>
  <c r="E62" i="222"/>
  <c r="E15" i="250"/>
  <c r="E15" i="247"/>
  <c r="E15" i="243"/>
  <c r="E15" i="109"/>
  <c r="E15" i="25"/>
  <c r="E15" i="270"/>
  <c r="E60" i="232" l="1"/>
  <c r="E63" i="208"/>
  <c r="E50" i="57" l="1"/>
  <c r="E77" i="329"/>
  <c r="E60" i="226" l="1"/>
  <c r="E56" i="228"/>
  <c r="E76" i="220"/>
  <c r="E58" i="230"/>
  <c r="E68" i="91"/>
  <c r="E58" i="225"/>
  <c r="E60" i="328" l="1"/>
  <c r="E56" i="267" l="1"/>
  <c r="E57" i="267" s="1"/>
  <c r="M60" i="204" l="1"/>
  <c r="G71" i="335" l="1"/>
  <c r="G73" i="335" s="1"/>
  <c r="G75" i="335" s="1"/>
  <c r="G81" i="335" l="1"/>
  <c r="E69" i="55" l="1"/>
  <c r="E57" i="221" l="1"/>
</calcChain>
</file>

<file path=xl/sharedStrings.xml><?xml version="1.0" encoding="utf-8"?>
<sst xmlns="http://schemas.openxmlformats.org/spreadsheetml/2006/main" count="6434" uniqueCount="1400">
  <si>
    <t>ОТЧЕТ</t>
  </si>
  <si>
    <t>руб.</t>
  </si>
  <si>
    <t>Дератизация</t>
  </si>
  <si>
    <t>Дезинсекция</t>
  </si>
  <si>
    <t>Услуги управления</t>
  </si>
  <si>
    <t>+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</si>
  <si>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</si>
  <si>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</si>
  <si>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</si>
  <si>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>1.</t>
  </si>
  <si>
    <t>Основная информация</t>
  </si>
  <si>
    <t>1.2. Управляющая организация : ООО "ДУ-8"</t>
  </si>
  <si>
    <t>1.3. Основания управления многоквартирным домом: решение общего собрания</t>
  </si>
  <si>
    <t>2.</t>
  </si>
  <si>
    <t>3.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</si>
  <si>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</si>
  <si>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</si>
  <si>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</si>
  <si>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</si>
  <si>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</si>
  <si>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</si>
  <si>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</si>
  <si>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Доход от сдачи в аренду рекламных мест:</t>
  </si>
  <si>
    <t>4.4. Должники:</t>
  </si>
  <si>
    <t>5.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</si>
  <si>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</si>
  <si>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</si>
  <si>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</si>
  <si>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</si>
  <si>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</si>
  <si>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 xml:space="preserve">Техническое обслуживание общего имущества </t>
  </si>
  <si>
    <t>Аварийно-диспетчерская служба</t>
  </si>
  <si>
    <t>6.</t>
  </si>
  <si>
    <t>7.</t>
  </si>
  <si>
    <t>8.</t>
  </si>
  <si>
    <t>Налоги</t>
  </si>
  <si>
    <t>Сведения о выполнении плана работ по ремонту общего имущества в</t>
  </si>
  <si>
    <t>многоквартирном доме за отчетный период</t>
  </si>
  <si>
    <t>Выполненные работы и понесенные затраты по управлению многоквартир</t>
  </si>
  <si>
    <t>доме за отчетный период</t>
  </si>
  <si>
    <t xml:space="preserve">ным домом, содержанию и ремонту общего имущества в многоквартирном </t>
  </si>
  <si>
    <t>Вид работ (услуг)</t>
  </si>
  <si>
    <t>выполне-</t>
  </si>
  <si>
    <t>ния</t>
  </si>
  <si>
    <t>Дата</t>
  </si>
  <si>
    <t>Сумма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</si>
  <si>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</si>
  <si>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</si>
  <si>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</si>
  <si>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8.1.Способ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</si>
  <si>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</si>
  <si>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</si>
  <si>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8.2 Размер фонда капитального ремонта на начало отчетного периода:</t>
  </si>
  <si>
    <t>8.3.Размер фонда капитального ремонта на конец отчетного периода:</t>
  </si>
  <si>
    <t>4.3. Должники:</t>
  </si>
  <si>
    <t>7.1.Способ формирования фонда капитального ремонта,дата и реквизиты общего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</si>
  <si>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</si>
  <si>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</si>
  <si>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руется на счете регионального оператора. Общее собрание не проводилось.</t>
  </si>
  <si>
    <t>собрания собственников по выбору способа формирования фонда: фонд форми</t>
  </si>
  <si>
    <t>ном периоде средств фонда капитального ремонта по назначениям:</t>
  </si>
  <si>
    <t>имущества в многоквартирном доме,а также о суммах, используемых в отчет</t>
  </si>
  <si>
    <t>1.2.1. Лицензия  на   управление  МКД №65 от27 апреля 2015года.</t>
  </si>
  <si>
    <t xml:space="preserve">счете управляющей компании. Решение общее собрание </t>
  </si>
  <si>
    <t>4.2. Доход от сдачи в аренду помещений,входящих в состав общего имущества:0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</si>
  <si>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</si>
  <si>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</si>
  <si>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04 января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</si>
  <si>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</si>
  <si>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15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</si>
  <si>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</si>
  <si>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13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</si>
  <si>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09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</si>
  <si>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</si>
  <si>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</si>
  <si>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07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</si>
  <si>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</si>
  <si>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</si>
  <si>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марта 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</si>
  <si>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февраля 2015</t>
    </r>
    <r>
      <rPr>
        <sz val="10"/>
        <rFont val="Arial"/>
        <family val="2"/>
        <charset val="204"/>
      </rPr>
      <t xml:space="preserve"> года).</t>
    </r>
  </si>
  <si>
    <t>6.1.Способ формирования фонда капитального ремонта,дата и реквизиты общего</t>
  </si>
  <si>
    <t>счете управляющей компании. Решение общего собрания .</t>
  </si>
  <si>
    <t>Работы по прочистке  канализационной</t>
  </si>
  <si>
    <t>магистрали</t>
  </si>
  <si>
    <t>счете управляющей компании.Решение общего собрания .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</si>
  <si>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февраля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</si>
  <si>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24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</si>
  <si>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</si>
  <si>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</si>
  <si>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февраля 2016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</si>
  <si>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26 сентября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</si>
  <si>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30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</si>
  <si>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января 2018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</si>
  <si>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</si>
  <si>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02 августа 2020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</si>
  <si>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20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</si>
  <si>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10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</si>
  <si>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15 октября 2018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</si>
  <si>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</si>
  <si>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</si>
  <si>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</si>
  <si>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</si>
  <si>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25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</si>
  <si>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19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</si>
  <si>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15 ибюня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</si>
  <si>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12 июлч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</si>
  <si>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28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</si>
  <si>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 августа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</si>
  <si>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июля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</si>
  <si>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21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</si>
  <si>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16 апреля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</si>
  <si>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7 июня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</si>
  <si>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22 марта 2015</t>
    </r>
    <r>
      <rPr>
        <sz val="10"/>
        <rFont val="Arial"/>
        <family val="2"/>
        <charset val="204"/>
      </rPr>
      <t xml:space="preserve"> года).</t>
    </r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</si>
  <si>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18 июня 2015</t>
    </r>
    <r>
      <rPr>
        <sz val="10"/>
        <rFont val="Arial"/>
        <family val="2"/>
        <charset val="204"/>
      </rPr>
      <t xml:space="preserve"> года).</t>
    </r>
  </si>
  <si>
    <t>7.1.Способ формирования фонда капитального ремонта,дата и реквизиты обще</t>
  </si>
  <si>
    <t>го собрания собственников по выбору способа формирования фонда: фонд фор</t>
  </si>
  <si>
    <t>мируется на счете регионального оператора. Общее собрание не проводилось.</t>
  </si>
  <si>
    <t>6.1.Способ формирования фонда капитального ремонта,дата и реквизиты обще</t>
  </si>
  <si>
    <t>4.3. Доходы от МТС</t>
  </si>
  <si>
    <t>мируетсч на счете регионального оператора. Общее собрание не проводилось.</t>
  </si>
  <si>
    <t>Сведения о начислениях и поступивших суммах за капитальный ремонт обще</t>
  </si>
  <si>
    <t>четном периоде средств фонда капитального ремонта по назначениям:</t>
  </si>
  <si>
    <t>го имущества в многоквартирном доме,а также о суммах, используемых в от</t>
  </si>
  <si>
    <t>руется на счете управляющей компании. Решение общего собрания.</t>
  </si>
  <si>
    <t xml:space="preserve"> собрания собственников по выбору способа формирования фонда: фонд фор</t>
  </si>
  <si>
    <t>г.Сочи, ул.60 лет ВЛКСМ 16, кв. 20</t>
  </si>
  <si>
    <t>г.Сочи, ул.60 лет ВЛКСМ 16, кв. 30</t>
  </si>
  <si>
    <t>Отчет составлен: 21.03.2022года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</si>
  <si>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11 . 2018</t>
    </r>
    <r>
      <rPr>
        <sz val="10"/>
        <rFont val="Arial"/>
        <family val="2"/>
        <charset val="204"/>
      </rPr>
      <t xml:space="preserve"> года).</t>
    </r>
  </si>
  <si>
    <t>г.Сочи, ул.Абрикосовая 7, кв. 63</t>
  </si>
  <si>
    <t>г.Сочи, ул.Абрикосовая 7, кв. 76</t>
  </si>
  <si>
    <t>г.Сочи, ул.Абрикосовая 18, кв. 16</t>
  </si>
  <si>
    <t>г.Сочи, ул.Абрикосовая 18, кв. 35</t>
  </si>
  <si>
    <t>г.Сочи, ул.Абрикосовая 18, кв. 56</t>
  </si>
  <si>
    <t>г.Сочи, ул.Абрикосовая 18, кв. 71</t>
  </si>
  <si>
    <t>г.Сочи, ул.Абрикосовая 18, кв. 99</t>
  </si>
  <si>
    <t>г.Сочи, ул.Абрикосовая 18, кв. 125</t>
  </si>
  <si>
    <t>г.Сочи, ул.Абрикосовая 25, кв. 115</t>
  </si>
  <si>
    <t>г.Сочи, ул.Абрикосовая 25, кв. 134</t>
  </si>
  <si>
    <t>г.Сочи, ул.Абрикосовая 25, кв. 138</t>
  </si>
  <si>
    <t>г.Сочи, ул.Абрикосовая 25, кв. 3</t>
  </si>
  <si>
    <t>г.Сочи, ул.Абрикосовая 25, кв. 6</t>
  </si>
  <si>
    <t>г.Сочи, ул.Вишневая 4, кв. 71</t>
  </si>
  <si>
    <t>г.Сочи, ул.Вишневая 4, кв. 106</t>
  </si>
  <si>
    <t>г.Сочи, ул.Вишневая 4, кв. 110</t>
  </si>
  <si>
    <t>г.Сочи, ул.Вишневая 10, кв. 1</t>
  </si>
  <si>
    <t>г.Сочи, ул.Вишневая 10, кв. 23</t>
  </si>
  <si>
    <t>г.Сочи, ул.Вишневая 10, кв. 24</t>
  </si>
  <si>
    <t>г.Сочи, ул.Вишневая 10, кв. 42</t>
  </si>
  <si>
    <t>г.Сочи, ул.Вишневая 10, кв. 66</t>
  </si>
  <si>
    <t>г.Сочи, ул.Вишневая 10, кв. 99</t>
  </si>
  <si>
    <t>г.Сочи, ул.Вишневая 10, корп.7, кв. 47</t>
  </si>
  <si>
    <t>г.Сочи, ул.Вишневая 10, корп.8, кв. 32</t>
  </si>
  <si>
    <t>г.Сочи, ул.Вишневая 12, кв. 51</t>
  </si>
  <si>
    <t>г.Сочи, ул.Вишневая 12, кв. 57</t>
  </si>
  <si>
    <t>г.Сочи, ул.Вишневая 12, кв. 64</t>
  </si>
  <si>
    <t>г.Сочи, ул.Вишневая 12, кв. 68</t>
  </si>
  <si>
    <t>г.Сочи, ул.Вишневая 12, кв. 89</t>
  </si>
  <si>
    <t>г.Сочи, ул.Вишневая 12, кв. 90</t>
  </si>
  <si>
    <t>г.Сочи, ул.Вишневая 12, кв. 95</t>
  </si>
  <si>
    <t>г.Сочи, ул.Вишневая 16, кв. 25</t>
  </si>
  <si>
    <t>г.Сочи, ул.Вишневая 16, кв. 83</t>
  </si>
  <si>
    <t>г.Сочи, ул.Вишневая 17, кв. 44</t>
  </si>
  <si>
    <t>г.Сочи, ул.Вишневая 17, кв. 45</t>
  </si>
  <si>
    <t>г.Сочи, ул.Вишневая 17, кв. 54</t>
  </si>
  <si>
    <t>г.Сочи, ул.Вишневая 19, кв. 3</t>
  </si>
  <si>
    <t>г.Сочи, ул.Вишневая 19, кв. 4</t>
  </si>
  <si>
    <t>г.Сочи, ул.Вишневая 19, кв. 6</t>
  </si>
  <si>
    <t>г.Сочи, ул.Вишневая 19, кв. 10</t>
  </si>
  <si>
    <t>г.Сочи, ул.Вишневая 21, кв. 24</t>
  </si>
  <si>
    <t>г.Сочи, ул.Вишневая 22, кв. 14</t>
  </si>
  <si>
    <t>г.Сочи, ул.Вишневая 22, кв. 31</t>
  </si>
  <si>
    <t>г.Сочи, ул.Вишневая 22, кв. 41</t>
  </si>
  <si>
    <t>г.Сочи, ул.Вишневая 22, кв. 42</t>
  </si>
  <si>
    <t>г.Сочи, ул.Вишневая 22, кв. 48</t>
  </si>
  <si>
    <t>г.Сочи, ул.Вишневая 22, кв. 61</t>
  </si>
  <si>
    <t>г.Сочи, ул.Вишневая 22, кв. 81</t>
  </si>
  <si>
    <t>г.Сочи, ул.Вишневая 22, кв. 97</t>
  </si>
  <si>
    <t>г.Сочи, ул.Вишневая 22, кв. 98</t>
  </si>
  <si>
    <t>г.Сочи, ул.Вишневая 22, кв. 102</t>
  </si>
  <si>
    <t>г.Сочи, ул.Вишневая 24, кв. 30</t>
  </si>
  <si>
    <t>г.Сочи, ул.Вишневая 24, кв. 39</t>
  </si>
  <si>
    <t>г.Сочи, ул.Вишневая 24, кв. 80</t>
  </si>
  <si>
    <t>г.Сочи, ул.Вишневая 25, кв. 24</t>
  </si>
  <si>
    <t>г.Сочи, ул.Вишневая 25, кв. 40</t>
  </si>
  <si>
    <t>г.Сочи, ул.Вишневая 25, кв. 51</t>
  </si>
  <si>
    <t>г.Сочи, ул.Вишневая 26, кв. 5</t>
  </si>
  <si>
    <t>г.Сочи, ул.Вишневая 26, кв. 23</t>
  </si>
  <si>
    <t>г.Сочи, ул.Вишневая 26, кв. 31</t>
  </si>
  <si>
    <t>г.Сочи, ул.Вишневая 26, кв. 61</t>
  </si>
  <si>
    <t>г.Сочи, ул.Вишневая 26, кв. 75</t>
  </si>
  <si>
    <t>г.Сочи, ул.Вишневая 26, кв. 79</t>
  </si>
  <si>
    <t>г.Сочи, ул.Вишневая 26, кв. 89</t>
  </si>
  <si>
    <t>г.Сочи, ул.Вишневая 26, кв. 97</t>
  </si>
  <si>
    <t>г.Сочи, ул.Вишневая 26, кв. 101</t>
  </si>
  <si>
    <t>г.Сочи, ул.Вишневая 26, кв. 113</t>
  </si>
  <si>
    <t>г.Сочи, ул.Вишневая 27, кв. 11</t>
  </si>
  <si>
    <t>г.Сочи, ул.Вишневая 27, кв. 23</t>
  </si>
  <si>
    <t>г.Сочи, ул.Вишневая 28, кв. 14</t>
  </si>
  <si>
    <t>г.Сочи, ул.Вишневая 28, кв. 27</t>
  </si>
  <si>
    <t>г.Сочи, ул.Вишневая 28, кв. 31</t>
  </si>
  <si>
    <t>г.Сочи, ул.Вишневая 28, кв. 37</t>
  </si>
  <si>
    <t>г.Сочи, ул.Вишневая 28, кв. 38</t>
  </si>
  <si>
    <t>г.Сочи, ул.Вишневая 28, кв. 45</t>
  </si>
  <si>
    <t>г.Сочи, ул.Вишневая 28, кв. 70</t>
  </si>
  <si>
    <t>г.Сочи, ул.Вишневая 28, кв. 101</t>
  </si>
  <si>
    <t>г.Сочи, ул.Вишневая 30, кв. 28</t>
  </si>
  <si>
    <t>г.Сочи, ул.Вишневая 30, кв. 48</t>
  </si>
  <si>
    <t>г.Сочи, ул.Вишневая 31, кв. 1</t>
  </si>
  <si>
    <t>г.Сочи, ул.Вишневая 31, кв. 8</t>
  </si>
  <si>
    <t>г.Сочи, ул.Вишневая 31, кв. 55</t>
  </si>
  <si>
    <t>г.Сочи, ул.Вишневая 31, кв. 60</t>
  </si>
  <si>
    <t>г.Сочи, ул.Вишневая 31, кв. 72</t>
  </si>
  <si>
    <t>г.Сочи, ул.Вишневая 31, кв. 94</t>
  </si>
  <si>
    <t>г.Сочи, ул.Вишневая 31, кв. 106</t>
  </si>
  <si>
    <t>г.Сочи, ул.Вишневая 31, кв. 126</t>
  </si>
  <si>
    <t>г.Сочи, ул.Вишневая 32, кв. 42</t>
  </si>
  <si>
    <t>г.Сочи, ул.Вишневая 32, кв. 51</t>
  </si>
  <si>
    <t xml:space="preserve"> г.Сочи, ул.Вишневая 32, кв. 76</t>
  </si>
  <si>
    <t>г.Сочи, ул.Вишневая 34, кв. 4</t>
  </si>
  <si>
    <t>г.Сочи, ул.Вишневая 34, кв. 10</t>
  </si>
  <si>
    <t>г.Сочи, ул.Вишневая 34, кв. 14</t>
  </si>
  <si>
    <t>г.Сочи, ул.Вишневая 34, кв. 41</t>
  </si>
  <si>
    <t>г.Сочи, ул.Вишневая 36, кв. 24</t>
  </si>
  <si>
    <t>г.Сочи, ул.Макаренко 13, корп.2, кв. 1</t>
  </si>
  <si>
    <t>г.Сочи, ул.Макаренко 13, корп.2, кв. 25</t>
  </si>
  <si>
    <t>г.Сочи, ул.Макаренко 13, корп.2, кв. 45</t>
  </si>
  <si>
    <t>г.Сочи, ул.Макаренко 18, кв. 12</t>
  </si>
  <si>
    <t>г.Сочи, ул.Макаренко 18, кв. 18</t>
  </si>
  <si>
    <t>г.Сочи, ул.Макаренко 19, кв. 29</t>
  </si>
  <si>
    <t>г.Сочи, ул.Макаренко 19, кв. 69</t>
  </si>
  <si>
    <t>г.Сочи, ул.Макаренко 28, кв. 2</t>
  </si>
  <si>
    <t>г.Сочи, ул.Макаренко 28, кв. 22</t>
  </si>
  <si>
    <t>г.Сочи, ул.Макаренко 28, кв. 78</t>
  </si>
  <si>
    <t>г.Сочи, ул.Макаренко 28, кв. 87</t>
  </si>
  <si>
    <t>г.Сочи, ул.Макаренко 28, кв. 89</t>
  </si>
  <si>
    <t>г.Сочи, ул.Макаренко 30, кв. 23</t>
  </si>
  <si>
    <t>г.Сочи, ул.Макаренко 30, кв. 62</t>
  </si>
  <si>
    <t>г.Сочи, ул.Макаренко 30, кв. 70</t>
  </si>
  <si>
    <t>г.Сочи, ул.Макаренко 30, кв. 76/а</t>
  </si>
  <si>
    <t>г.Сочи, ул.Макаренко 30, кв. 76</t>
  </si>
  <si>
    <t>г.Сочи, ул.Макаренко 30, кв. 97</t>
  </si>
  <si>
    <t>г.Сочи, ул.Макаренко 30, кв. 104</t>
  </si>
  <si>
    <t>г.Сочи, ул.Макаренко 30, корп.1, кв. 2</t>
  </si>
  <si>
    <t>г.Сочи, ул.Макаренко 30, корп.1, кв. 21</t>
  </si>
  <si>
    <t>г.Сочи, ул.Макаренко 41, кв. 10</t>
  </si>
  <si>
    <t>г.Сочи, ул.Макаренко 41, кв. 20</t>
  </si>
  <si>
    <t>г.Сочи, ул.Макаренко 41, кв. 53</t>
  </si>
  <si>
    <t>г.Сочи, ул.Макаренко 45, кв. 27</t>
  </si>
  <si>
    <t>г.Сочи, ул.Макаренко 45, кв. 84</t>
  </si>
  <si>
    <t>г.Сочи, ул.Макаренко 45, кв. 102</t>
  </si>
  <si>
    <t>г.Сочи, ул.Макаренко 34, корп.18, кв. 18</t>
  </si>
  <si>
    <t>г.Сочи, ул.Труда 3, кв. 11</t>
  </si>
  <si>
    <t>г.Сочи, ул.Труда 3, кв. 20</t>
  </si>
  <si>
    <t>г.Сочи, ул.Труда 4, кв. 16</t>
  </si>
  <si>
    <t>г.Сочи, ул.Труда 4, кв. 55</t>
  </si>
  <si>
    <t>г.Сочи, ул.Труда 4, кв. 61</t>
  </si>
  <si>
    <t>г.Сочи, ул.Труда 4, кв. 63</t>
  </si>
  <si>
    <t>г.Сочи, ул.Труда 10, кв. 8</t>
  </si>
  <si>
    <t>г.Сочи, ул.Труда 10, кв. 18</t>
  </si>
  <si>
    <t>г.Сочи, ул.Труда 10, кв. 21</t>
  </si>
  <si>
    <t>г.Сочи, ул.Труда 10, кв. 33</t>
  </si>
  <si>
    <t>г.Сочи, ул.Труда 10, кв. 42</t>
  </si>
  <si>
    <t>г.Сочи, ул.Труда 10, кв. 44</t>
  </si>
  <si>
    <t>г.Сочи, ул.Труда 10, кв. 51</t>
  </si>
  <si>
    <t>г.Сочи, ул.Труда 15, кв. 2</t>
  </si>
  <si>
    <t>г.Сочи, ул.Труда 15, кв. 15</t>
  </si>
  <si>
    <t>г.Сочи, ул.Труда 15, кв. 40</t>
  </si>
  <si>
    <t>г.Сочи, ул.Труда 15, кв. 57</t>
  </si>
  <si>
    <t>г.Сочи, ул.Труда 17, корп.1, кв. 10</t>
  </si>
  <si>
    <t>г.Сочи, ул.Труда 17, корп.1, кв. 37</t>
  </si>
  <si>
    <t>г.Сочи, ул.Труда 18, кв. 4</t>
  </si>
  <si>
    <t>г.Сочи, ул.Труда 18, кв. 18</t>
  </si>
  <si>
    <t>г.Сочи, ул.Труда 18, кв. 59</t>
  </si>
  <si>
    <t>г.Сочи, ул.Труда 21, кв. 33</t>
  </si>
  <si>
    <t>г.Сочи, ул.Труда 21, кв. 48</t>
  </si>
  <si>
    <t>г.Сочи, ул.Труда 23, кв. 1</t>
  </si>
  <si>
    <t>г.Сочи, ул.Труда 27, кв. 3</t>
  </si>
  <si>
    <t>г.Сочи, ул.Труда 27, кв. 12</t>
  </si>
  <si>
    <t>г.Сочи, ул.Пластунская 100, кв. 33</t>
  </si>
  <si>
    <t>г.Сочи, ул.Пластунская 100, кв. 71</t>
  </si>
  <si>
    <t>г.Сочи, ул.Пластунская 177, кв. 14</t>
  </si>
  <si>
    <t>г.Сочи, ул.Пластунская 177, кв. 15</t>
  </si>
  <si>
    <t>г.Сочи, ул.Пластунская 179, литер. а, кв. 8</t>
  </si>
  <si>
    <t>г.Сочи, ул.Пластунская 179, литер. а, кв. 14</t>
  </si>
  <si>
    <t>г.Сочи, ул.Пластунская 179, литер. а, кв. 30</t>
  </si>
  <si>
    <t>г.Сочи, ул.Пластунская 179, литер. а, кв. 42</t>
  </si>
  <si>
    <t>г.Сочи, ул.Пластунская 179, литер. а, кв. 66</t>
  </si>
  <si>
    <t>г.Сочи, ул.Пластунская 179, литер. а, кв. 78</t>
  </si>
  <si>
    <t>г.Сочи, ул.Пластунская 179, литер. а, кв. 98</t>
  </si>
  <si>
    <t>г.Сочи, ул.Пластунская 179, литер. а, кв. 103</t>
  </si>
  <si>
    <t>г.Сочи, ул.Пластунская 181, кв. 79</t>
  </si>
  <si>
    <t>г.Сочи, ул.Пластунская 181, кв. 89</t>
  </si>
  <si>
    <t>г.Сочи, ул.Пластунская 181, литер. а, кв. 2</t>
  </si>
  <si>
    <t>г.Сочи, ул.Пластунская 181, литер. а, кв. 7</t>
  </si>
  <si>
    <t>г.Сочи, ул.Пластунская 181, литер. а, кв. 13</t>
  </si>
  <si>
    <t>г.Сочи, ул.Пластунская 181, литер. а, кв. 17</t>
  </si>
  <si>
    <t>г.Сочи, ул.Пластунская 181, литер. а, кв. 44</t>
  </si>
  <si>
    <t>г.Сочи, ул.Пластунская 181, литер. а, кв. 47</t>
  </si>
  <si>
    <t>г.Сочи, ул.Пластунская 187, кв. 21</t>
  </si>
  <si>
    <t>г.Сочи, ул.Пластунская 191, кв. 15</t>
  </si>
  <si>
    <t>г.Сочи, ул.Пластунская 191, кв. 16</t>
  </si>
  <si>
    <t>г.Сочи, ул.Пластунская 191, кв. 21</t>
  </si>
  <si>
    <t>г.Сочи, ул.Пластунская 191, кв. 30</t>
  </si>
  <si>
    <t>г.Сочи, ул.Пластунская 191, кв. 52</t>
  </si>
  <si>
    <t>г.Сочи, ул.Пластунская 191, кв. 60</t>
  </si>
  <si>
    <t>Подготовка МКД к сезонной эксплуатации</t>
  </si>
  <si>
    <t>Работы в целях содержания электрооборудования</t>
  </si>
  <si>
    <t>Поверка приборов учета</t>
  </si>
  <si>
    <t>Транспортные расходы</t>
  </si>
  <si>
    <t>Техническое обслуживание газового оборудования</t>
  </si>
  <si>
    <t>Уборка придомовой территории</t>
  </si>
  <si>
    <t>Уборка помещений</t>
  </si>
  <si>
    <t>Уборка мусоропровода</t>
  </si>
  <si>
    <t>Ремонт общего имущества</t>
  </si>
  <si>
    <t>Сумма,руб</t>
  </si>
  <si>
    <t>Работы по обеспечею треб. пож.безопасности</t>
  </si>
  <si>
    <t>сумма руб</t>
  </si>
  <si>
    <t>Сумма руб</t>
  </si>
  <si>
    <t>Работы по обеспечению треб. пож.безопасности</t>
  </si>
  <si>
    <t>г.Сочи, ул.Вишневая 23, кв. 5</t>
  </si>
  <si>
    <t>г.Сочи, ул.Вишневая 23, кв. 14</t>
  </si>
  <si>
    <t>г.Сочи, ул.Вишневая 23, кв. 16</t>
  </si>
  <si>
    <t>г.Сочи, ул.Вишневая 23, кв. 23</t>
  </si>
  <si>
    <t>г.Сочи, ул.Вишневая 23, кв. 30</t>
  </si>
  <si>
    <t>г.Сочи, ул.Вишневая 23, кв. 36</t>
  </si>
  <si>
    <t>г.Сочи, ул.Вишневая 25, кв. 1</t>
  </si>
  <si>
    <t>Обслуживание внешних сетей</t>
  </si>
  <si>
    <t>Тех.обслуживание т/узла</t>
  </si>
  <si>
    <t>Работы по обеспеч. треб. пож.безопасности</t>
  </si>
  <si>
    <t>Благоустройство</t>
  </si>
  <si>
    <t>Спецсредства</t>
  </si>
  <si>
    <t>Спец. средства</t>
  </si>
  <si>
    <t>Выдача спец.спредств</t>
  </si>
  <si>
    <t>Выдача спец. средств</t>
  </si>
  <si>
    <t>Прочие</t>
  </si>
  <si>
    <t>Выдача спецсредств</t>
  </si>
  <si>
    <t>Субботник</t>
  </si>
  <si>
    <t>Дератизация,дезинсекция</t>
  </si>
  <si>
    <t>Проверка вентканалов</t>
  </si>
  <si>
    <t xml:space="preserve">           </t>
  </si>
  <si>
    <t>Выдача спец.средств</t>
  </si>
  <si>
    <t>Вывоз мусора</t>
  </si>
  <si>
    <t>Страхование,оценка лифтов</t>
  </si>
  <si>
    <t>Суботник</t>
  </si>
  <si>
    <t>Выдача спец. инвентаря</t>
  </si>
  <si>
    <t>Сумма руб.</t>
  </si>
  <si>
    <t>сумма</t>
  </si>
  <si>
    <t>Сведения о выполнении  работ по ремонту общего имущества в</t>
  </si>
  <si>
    <t>Сведения о выполнении  работ по актам -ремонт общего имущества в</t>
  </si>
  <si>
    <t>Сведения о выполнении  работ по актам-ремонт общего имущества в</t>
  </si>
  <si>
    <t>Благоустройство (ав. деревья)</t>
  </si>
  <si>
    <t>Спец. инвентарь</t>
  </si>
  <si>
    <t>Благоустройство( спил ав. веток)</t>
  </si>
  <si>
    <t>Сведения о выполнении  работ по  ремонту общего имущества в</t>
  </si>
  <si>
    <t>Сведения о выполнении работ по ремонту общего имущества в</t>
  </si>
  <si>
    <t>фонд кап. ремонта</t>
  </si>
  <si>
    <t>фонд капитального ремонта</t>
  </si>
  <si>
    <t xml:space="preserve">руется на счете регионального оператора. </t>
  </si>
  <si>
    <t>Агентский договор с домкомом</t>
  </si>
  <si>
    <t>Налоги,банк.услуги</t>
  </si>
  <si>
    <t>Налоги, банковские услуги</t>
  </si>
  <si>
    <t>Налоги,банковские услуги</t>
  </si>
  <si>
    <t>Налоги, банковсие услуги</t>
  </si>
  <si>
    <t>Налоги, банк.услуги</t>
  </si>
  <si>
    <t>Налоги,банк. услуги</t>
  </si>
  <si>
    <t>Налоги, услуги банка</t>
  </si>
  <si>
    <t>Налоги,услуги банка</t>
  </si>
  <si>
    <t>План</t>
  </si>
  <si>
    <t>в месяц</t>
  </si>
  <si>
    <t>Техническое обслуживание теплоузла</t>
  </si>
  <si>
    <t>Работы выполняемые по обслуж.и содержанию(сантехнические)</t>
  </si>
  <si>
    <t>Работы выполняемые по обслуж и содерж. (электрик)</t>
  </si>
  <si>
    <t>Работы выполняемые по обслуж. и содерж жилого дома( сантехнические)</t>
  </si>
  <si>
    <t>Работы по санитарному содержанию прид. территории и помещ.ОИ</t>
  </si>
  <si>
    <t xml:space="preserve">Работы по подряду </t>
  </si>
  <si>
    <t>Налоги 6%</t>
  </si>
  <si>
    <t>дератизация</t>
  </si>
  <si>
    <t>дезинсекция</t>
  </si>
  <si>
    <t>аварийно-диспетчерская служба</t>
  </si>
  <si>
    <t>поверка приборов учета</t>
  </si>
  <si>
    <t>транспортные расходы</t>
  </si>
  <si>
    <t>техническое обслуживание газового оборудования</t>
  </si>
  <si>
    <t>уборка помещений входящих в ОИ</t>
  </si>
  <si>
    <t>уборка мусоропровода</t>
  </si>
  <si>
    <t>в год</t>
  </si>
  <si>
    <t xml:space="preserve"> Факт</t>
  </si>
  <si>
    <t>Комунальный ресурс гор. вода на СОИ</t>
  </si>
  <si>
    <t>Комунальный ресурс хол. вода на СОИ</t>
  </si>
  <si>
    <t>Комунальный ресурс электроэнергия на СОИ</t>
  </si>
  <si>
    <t>Комунальный ресурс водоотведение на СОИ</t>
  </si>
  <si>
    <t xml:space="preserve">Сантехническое обслуживание общего имущества </t>
  </si>
  <si>
    <t>Остаток средств на 01.01.22 г.</t>
  </si>
  <si>
    <t xml:space="preserve"> Работы, при подготовке МКД к экспл. в весенне-летний период</t>
  </si>
  <si>
    <t>Долг за квартиросъемщиками на 01.01.2023 г.</t>
  </si>
  <si>
    <t xml:space="preserve"> Работы выполняемые при подготовке МКД в весен-летний период</t>
  </si>
  <si>
    <t>Отчет составлен: 18.03.2023 года</t>
  </si>
  <si>
    <t>Остаток средств на 01.01.2023</t>
  </si>
  <si>
    <t>Налоги, банк. услуги</t>
  </si>
  <si>
    <t>Отчет составлен: 21.03.2023 года</t>
  </si>
  <si>
    <t xml:space="preserve">Перечень услуг и работ, необходимых для обеспечения надлежащего содержания общего имущества жилого дома  по ул.  Макаренко 6 </t>
  </si>
  <si>
    <t xml:space="preserve">Характеристика МКД                                                                 </t>
  </si>
  <si>
    <t>Количество этажей</t>
  </si>
  <si>
    <t xml:space="preserve">Общая  площадь дома (м2) </t>
  </si>
  <si>
    <t xml:space="preserve">Площадь дома (м2) к начислению  жилая  </t>
  </si>
  <si>
    <t>Подьездов шт</t>
  </si>
  <si>
    <t>Год постройки</t>
  </si>
  <si>
    <t>№ п/п</t>
  </si>
  <si>
    <t xml:space="preserve">Перечень видов работ и услуг </t>
  </si>
  <si>
    <t>Условия выполнения работ и услуг, периодичность</t>
  </si>
  <si>
    <r>
      <rPr>
        <sz val="14"/>
        <color rgb="FF000000"/>
        <rFont val="Times New Roman"/>
        <family val="1"/>
        <charset val="204"/>
      </rPr>
      <t xml:space="preserve">Стоимость работ и услуг </t>
    </r>
    <r>
      <rPr>
        <u/>
        <sz val="14"/>
        <rFont val="Times New Roman"/>
        <family val="1"/>
        <charset val="204"/>
      </rPr>
      <t>в год</t>
    </r>
    <r>
      <rPr>
        <sz val="14"/>
        <rFont val="Times New Roman"/>
        <family val="1"/>
        <charset val="204"/>
      </rPr>
      <t xml:space="preserve">,  , руб. </t>
    </r>
  </si>
  <si>
    <r>
      <rPr>
        <sz val="14"/>
        <color rgb="FF000000"/>
        <rFont val="Times New Roman"/>
        <family val="1"/>
        <charset val="204"/>
      </rPr>
      <t>Цена работ и услуг  в</t>
    </r>
    <r>
      <rPr>
        <b/>
        <sz val="14"/>
        <color rgb="FF000000"/>
        <rFont val="Times New Roman"/>
        <family val="1"/>
        <charset val="204"/>
      </rPr>
      <t xml:space="preserve"> </t>
    </r>
    <r>
      <rPr>
        <b/>
        <u/>
        <sz val="14"/>
        <color rgb="FF000000"/>
        <rFont val="Times New Roman"/>
        <family val="1"/>
        <charset val="204"/>
      </rPr>
      <t>месяц</t>
    </r>
    <r>
      <rPr>
        <sz val="14"/>
        <color rgb="FF000000"/>
        <rFont val="Times New Roman"/>
        <family val="1"/>
        <charset val="204"/>
      </rPr>
      <t xml:space="preserve">,  , руб. </t>
    </r>
  </si>
  <si>
    <t>Размер платы(тариф) за 1 кв.м , руб.</t>
  </si>
  <si>
    <t xml:space="preserve">I. </t>
  </si>
  <si>
    <t xml:space="preserve"> 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МКД</t>
  </si>
  <si>
    <t>1-13. Работы, выполняемые в отношении всех видов фундаментов, подвалов, для надлежащего содержания стен , перекрытий и покрытий , колонн и столбов , крыш, лестниц, фасадов, перегородок, внутренней отделки, полов,оконных и дверных заполнений относящихся к общему имуществу МКД в том числе конструкций и (или) иного оборудования, предназначенного для обеспечения условий доступности для инвалидов помещения многоквартирного дома-  контроль состояния и работоспособности, выявление нарушений и эксплуатационных качеств,при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</si>
  <si>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по регламенту</t>
  </si>
  <si>
    <t>Текущий ремонт</t>
  </si>
  <si>
    <t>решение ОС</t>
  </si>
  <si>
    <t xml:space="preserve">II. </t>
  </si>
  <si>
    <t xml:space="preserve">II. Работы, необходимые для надлежащего содержания оборудования и систем инженерно-технического обеспечения, входящих в состав общего имущества в МКД, в т.ч.
</t>
  </si>
  <si>
    <t>14.Работы в целях надлежащего содержания мусоропровода</t>
  </si>
  <si>
    <t>отсутствует</t>
  </si>
  <si>
    <t>15. Работы, выполняемые в целях надлежащего содержания систем вентиляции и дымоудаления МКД</t>
  </si>
  <si>
    <t>16. Работы, выполняемые в целях надлежащего содержания печей, каминов и очагов в МКД:</t>
  </si>
  <si>
    <t>17. Работы, выполняемые в целях надлежащего содержания индивидуальных тепловых пунктов и водоподкачек в МКД</t>
  </si>
  <si>
    <t>18. Общие работы, выполняемые для надлежащего содержания систем  водоснабжения(холодного и горячего)отопления  и  водоотведения в МКД:</t>
  </si>
  <si>
    <t>осмотр, проверка исправности, работоспособности инженерных сетей, запорной арматуры, контрольно-измерительных приборов, автоматических регуляторов и устройств, коллективных (общедомовых) приборов учета, элементов, скрытых от постоянного наблюдения (разводящих трубопроводов и оборудования),  контроль параметров , контроль состояния и восстановление исправности элементов внутренней канализации;</t>
  </si>
  <si>
    <t>ежемесячно</t>
  </si>
  <si>
    <t>19. Работы, выполняемые в целях надлежащего содержания систем теплоснабжения (отопление,горячего водоснабжения) в МКД: испытания на прочность и плотность (гидравлические испытания) узлов ввода и систем отопления, расконсервация, консервация, регулировка систем отопления, проведение пробных пусконаладочных работ, удаление воздуха из системы отопления, промывка систем теплоснабжения</t>
  </si>
  <si>
    <t xml:space="preserve"> по регламенту</t>
  </si>
  <si>
    <t>20. Работы, выполняемые в целях надлежащего содержания электрооборудования в  жилом доме:</t>
  </si>
  <si>
    <t xml:space="preserve"> проверка и обеспечение работоспособности устройств защитного отключения;</t>
  </si>
  <si>
    <t xml:space="preserve">техническое обслуживание и ремонт силовых и осветительных установок, внутридомовых электросетей, очистка клемм и соединений в групповых щитках и распределительных шкафах, наладка электрооборудования, </t>
  </si>
  <si>
    <t>1 раз в год</t>
  </si>
  <si>
    <t>21. Работы, выполняемые в целях надлежащего содержания систем внутридомового газового оборудования в МКД.</t>
  </si>
  <si>
    <t>1 раз в три года</t>
  </si>
  <si>
    <t>22  Обслуживание лифтов ,страхование,освидетельствование</t>
  </si>
  <si>
    <t>ежедневно</t>
  </si>
  <si>
    <t>Итого п. II:</t>
  </si>
  <si>
    <t>III.</t>
  </si>
  <si>
    <t xml:space="preserve"> III. Работы и услуги по содержанию иного общего имущества в жилом доме
</t>
  </si>
  <si>
    <t>23. Работы по содержанию помещений, входящих в состав жилого дома в т.ч.:</t>
  </si>
  <si>
    <t>сухая  уборка лестничных площадок и маршей, коридоров</t>
  </si>
  <si>
    <t>2 раза в неделю</t>
  </si>
  <si>
    <t xml:space="preserve"> влажная уборка лестничных площадок и маршей, коридоров</t>
  </si>
  <si>
    <t xml:space="preserve"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ручек; </t>
  </si>
  <si>
    <t>1 раз в месяц</t>
  </si>
  <si>
    <t>дератизация (обработка от грызунов) ежемесячно, дезинсекция(2 раза в год)</t>
  </si>
  <si>
    <t>24. 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территория):</t>
  </si>
  <si>
    <t>подметание и уборка придомовой территории, уборка мусора с газона;</t>
  </si>
  <si>
    <t>5 раз в неделю</t>
  </si>
  <si>
    <t>с13%</t>
  </si>
  <si>
    <t>уборка крыльца и площадки перед входом в подъезд, очистка металлической решетки и приямка.</t>
  </si>
  <si>
    <t>прочистка ливневой канализации;</t>
  </si>
  <si>
    <t>по мере необходимости</t>
  </si>
  <si>
    <t>3 раза в год</t>
  </si>
  <si>
    <t>25. Организация и содержание мест накопления твердых коммунальных отходов, включая обслуживание и очистку мусоропроводов, мусороприемных камер, контейнерных площадок;</t>
  </si>
  <si>
    <t>26. Организация сбора отходов I-IV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</si>
  <si>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>28.Обеспечение устранения аварий в соответствии с установленными предельными сроками на внутридомовых инженерных системах в многоквартирном доме</t>
  </si>
  <si>
    <t>ежедневно,           круглосуточно</t>
  </si>
  <si>
    <t>29. Проверка состояния и при необходимости выполнение работ по восстановлению конструкций и (или) иного оборудования, предназначенного для обеспечения условий доступности для инвалидов помещения многоквартирного дома.</t>
  </si>
  <si>
    <t>30. Работы и услуги, предусмотренные разделами I и II настоящего перечня, которые могут повлиять на обеспечение условий доступности для инвалидов помещения МКД, выполняются с учетом обеспечения такого доступа.</t>
  </si>
  <si>
    <t>Итого п.III</t>
  </si>
  <si>
    <t>IV.</t>
  </si>
  <si>
    <t>IV. Размер расходов  соответствующих видов коммунальных ресурсов, в целях содержания общего имущества в МКД
(по прибору учета, при отсутвии прибора учета по нормативу)</t>
  </si>
  <si>
    <t>31.Плата за  горячую воду, потребляемую при содержании общего имущества в МКД</t>
  </si>
  <si>
    <t>по нормативу</t>
  </si>
  <si>
    <t>32.Плата за  электроэнергию, потребляемую при содержании общего имущества в МКД</t>
  </si>
  <si>
    <t>34.Плата за  ХВС, потребляемую при содержании общего имущества в МКД</t>
  </si>
  <si>
    <t>Итого п.IV</t>
  </si>
  <si>
    <t>V. Управление</t>
  </si>
  <si>
    <t>35. Услуги управления  МКД</t>
  </si>
  <si>
    <t>управление , ведение л/сч, юридические услуги, вед. бухгалтерского учета, работа с должниками,работа с РСО</t>
  </si>
  <si>
    <t xml:space="preserve">услуги по выпуску и сбору квитанций </t>
  </si>
  <si>
    <t>Итого содержание</t>
  </si>
  <si>
    <t xml:space="preserve">Итого   </t>
  </si>
  <si>
    <t>36. Мероприятия по энергосбережению и повышению энергетической эффективности МКД</t>
  </si>
  <si>
    <t>Итого</t>
  </si>
  <si>
    <t>39. Налог на УСН 6%</t>
  </si>
  <si>
    <t>ВСЕГО</t>
  </si>
  <si>
    <t>Вознаграждение председателю домового совета</t>
  </si>
  <si>
    <t xml:space="preserve">Оплачено собственниками </t>
  </si>
  <si>
    <t>г.Сочи, ул.60 лет ВЛКСМ 16, кв. 58</t>
  </si>
  <si>
    <t>г.Сочи, ул.60 лет ВЛКСМ 16, кв. 2</t>
  </si>
  <si>
    <t>г.Сочи, ул.60 лет ВЛКСМ 16, кв. 14</t>
  </si>
  <si>
    <t>г.Сочи, ул.60 лет ВЛКСМ 16, кв. 36</t>
  </si>
  <si>
    <t>г.Сочи, ул.60 лет ВЛКСМ 16, кв. 80</t>
  </si>
  <si>
    <t>г.Сочи, ул.Абрикосовая 7, кв. 28</t>
  </si>
  <si>
    <t>г.Сочи, ул.Абрикосовая 7, кв. 59</t>
  </si>
  <si>
    <t>г.Сочи, ул.Абрикосовая 7, кв. 85</t>
  </si>
  <si>
    <t>г.Сочи, ул.Абрикосовая 18, кв. 36</t>
  </si>
  <si>
    <t>г.Сочи, ул.Абрикосовая 18, кв. 37</t>
  </si>
  <si>
    <t>г.Сочи, ул.Абрикосовая 18, кв. 58</t>
  </si>
  <si>
    <t>г.Сочи, ул.Абрикосовая 18, кв. 90</t>
  </si>
  <si>
    <t>г.Сочи, ул.Абрикосовая 25, кв. 88</t>
  </si>
  <si>
    <t>г.Сочи, ул.Вишневая 10, кв. 28</t>
  </si>
  <si>
    <t>г.Сочи, ул.Вишневая 10, корп.7, кв. 27</t>
  </si>
  <si>
    <t>г.Сочи, ул.Вишневая 10, корп.7, кв. 35</t>
  </si>
  <si>
    <t>г.Сочи, ул.Вишневая 10, корп.7, кв. 48</t>
  </si>
  <si>
    <t>г.Сочи, ул.Вишневая 10, корп.7, кв. 52</t>
  </si>
  <si>
    <t>г.Сочи, ул.Вишневая 10, корп.8, кв. 12</t>
  </si>
  <si>
    <t>г.Сочи, ул.Вишневая 10, корп.8, кв. 31</t>
  </si>
  <si>
    <t>г.Сочи, ул.Вишневая 12, кв. 73</t>
  </si>
  <si>
    <t>г.Сочи, ул.Вишневая 12, кв. 101</t>
  </si>
  <si>
    <t>г.Сочи, ул.Вишневая 16, кв. 4</t>
  </si>
  <si>
    <t>г.Сочи, ул.Вишневая 16, кв. 5</t>
  </si>
  <si>
    <t>г.Сочи, ул.Вишневая 16, кв. 16</t>
  </si>
  <si>
    <t>г.Сочи, ул.Вишневая 16, кв. 24</t>
  </si>
  <si>
    <t>г.Сочи, ул.Вишневая 16, кв. 27</t>
  </si>
  <si>
    <t>г.Сочи, ул.Вишневая 16, кв. 44</t>
  </si>
  <si>
    <t>г.Сочи, ул.Вишневая 16, кв. 54</t>
  </si>
  <si>
    <t>г.Сочи, ул.Вишневая 16, кв. 108</t>
  </si>
  <si>
    <t>г.Сочи, ул.Вишневая 16, кв. 118</t>
  </si>
  <si>
    <t>г.Сочи, ул.Вишневая 16, кв. 125</t>
  </si>
  <si>
    <t>г.Сочи, ул.Вишневая 17, кв. 40</t>
  </si>
  <si>
    <t>г.Сочи, ул.Вишневая 17, кв. 62</t>
  </si>
  <si>
    <t>г.Сочи, ул.Вишневая 19, кв. 2</t>
  </si>
  <si>
    <t>г.Сочи, ул.Вишневая 19, кв. 16</t>
  </si>
  <si>
    <t>г.Сочи, ул.Вишневая 19, кв. 22</t>
  </si>
  <si>
    <t>г.Сочи, ул.Вишневая 19, кв. 34</t>
  </si>
  <si>
    <t>г.Сочи, ул.Вишневая 19, кв. 38</t>
  </si>
  <si>
    <t>г.Сочи, ул.Вишневая 21, кв. 19</t>
  </si>
  <si>
    <t>г.Сочи, ул.Вишневая 21, кв. 20</t>
  </si>
  <si>
    <t>г.Сочи, ул.Вишневая 22, кв. 50</t>
  </si>
  <si>
    <t>г.Сочи, ул.Вишневая 22, кв. 57</t>
  </si>
  <si>
    <t>г.Сочи, ул.Вишневая 22, кв. 87</t>
  </si>
  <si>
    <t>г.Сочи, ул.Вишневая 23, кв. 1</t>
  </si>
  <si>
    <t>г.Сочи, ул.Вишневая 24, кв. 2</t>
  </si>
  <si>
    <t>г.Сочи, ул.Вишневая 24, кв. 49</t>
  </si>
  <si>
    <t>г.Сочи, ул.Вишневая 25, кв. 23</t>
  </si>
  <si>
    <t>г.Сочи, ул.Вишневая 25, кв. 30</t>
  </si>
  <si>
    <t>г.Сочи, ул.Вишневая 25, кв. 34</t>
  </si>
  <si>
    <t>г.Сочи, ул.Вишневая 26, кв. 33</t>
  </si>
  <si>
    <t>г.Сочи, ул.Вишневая 26, кв. 103</t>
  </si>
  <si>
    <t>г.Сочи, ул.Вишневая 27, кв. 72</t>
  </si>
  <si>
    <t xml:space="preserve"> </t>
  </si>
  <si>
    <t>г.Сочи, ул.Вишневая 30, кв. 13</t>
  </si>
  <si>
    <t>г.Сочи, ул.Вишневая 30, кв. 30</t>
  </si>
  <si>
    <t>г.Сочи, ул.Вишневая 31, кв. 67</t>
  </si>
  <si>
    <t>г.Сочи, ул.Вишневая 31, кв. 79</t>
  </si>
  <si>
    <t>г.Сочи, ул.Вишневая 31, кв. 84</t>
  </si>
  <si>
    <t>г.Сочи, ул.Вишневая 31, кв. 108</t>
  </si>
  <si>
    <t>г.Сочи, ул.Вишневая 31, кв. 115</t>
  </si>
  <si>
    <t>г.Сочи, ул.Вишневая 32, кв. 61</t>
  </si>
  <si>
    <t>г.Сочи, ул.Вишневая 34, кв. 36</t>
  </si>
  <si>
    <t>г.Сочи, ул.Макаренко 6</t>
  </si>
  <si>
    <t>г.Сочи, ул.Макаренко 6, кв. 6</t>
  </si>
  <si>
    <t>г.Сочи, ул.Макаренко 6, кв. 26</t>
  </si>
  <si>
    <t>г.Сочи, ул.Макаренко 6, кв. 39/а</t>
  </si>
  <si>
    <t>г.Сочи, ул.Макаренко 13, корп.2, кв. 16</t>
  </si>
  <si>
    <t>г.Сочи, ул.Макаренко 13, корп.2, кв. 19</t>
  </si>
  <si>
    <t>г.Сочи, ул.Макаренко 13, корп.2, кв. 22</t>
  </si>
  <si>
    <t>г.Сочи, ул.Макаренко 13, корп.2, кв. 26</t>
  </si>
  <si>
    <t>г.Сочи, ул.Макаренко 13, корп.2, кв. 30</t>
  </si>
  <si>
    <t>г.Сочи, ул.Макаренко 18, кв. 32</t>
  </si>
  <si>
    <t>г.Сочи, ул.Макаренко 18, кв. 54</t>
  </si>
  <si>
    <t>г.Сочи, ул.Макаренко 19, кв. 34</t>
  </si>
  <si>
    <t>г.Сочи, ул.Макаренко 19, кв. 57</t>
  </si>
  <si>
    <t>г.Сочи, ул.Макаренко 30, кв. 8</t>
  </si>
  <si>
    <t>г.Сочи, ул.Макаренко 30, кв. 38</t>
  </si>
  <si>
    <t>г.Сочи, ул.Макаренко 30, корп.1, кв. 9</t>
  </si>
  <si>
    <t>г.Сочи, ул.Макаренко 30, корп.1, кв. 19</t>
  </si>
  <si>
    <t>г.Сочи, ул.Макаренко 30, корп.1, кв. 29</t>
  </si>
  <si>
    <t>г.Сочи, ул.Макаренко 30, корп.1, кв. 35</t>
  </si>
  <si>
    <t>г.Сочи, ул.Макаренко 34, корп.18</t>
  </si>
  <si>
    <t>г.Сочи, ул.Макаренко 34, корп.18, кв. 40</t>
  </si>
  <si>
    <t>г.Сочи, ул.Макаренко 34, корп.18, кв. 41</t>
  </si>
  <si>
    <t>г.Сочи, ул.Макаренко 39, кв. 4</t>
  </si>
  <si>
    <t>г.Сочи, ул.Макаренко 39, кв. 99</t>
  </si>
  <si>
    <t>г.Сочи, ул.Макаренко 41, кв. 50</t>
  </si>
  <si>
    <t>г.Сочи, ул.Макаренко 41, кв. 65</t>
  </si>
  <si>
    <t>г.Сочи, ул.Макаренко 41, кв. 84</t>
  </si>
  <si>
    <t>г.Сочи, ул.Макаренко 45, кв. 120</t>
  </si>
  <si>
    <t>г.Сочи, ул.Пластунская 100, кв. 17</t>
  </si>
  <si>
    <t>г.Сочи, ул.Пластунская 100, кв. 27</t>
  </si>
  <si>
    <t>г.Сочи, ул.Пластунская 100, кв. 32</t>
  </si>
  <si>
    <t>г.Сочи, ул.Пластунская 100, кв. 77</t>
  </si>
  <si>
    <t>г.Сочи, ул.Пластунская 177, кв. 55</t>
  </si>
  <si>
    <t>г.Сочи, ул.Пластунская 177, кв. 57</t>
  </si>
  <si>
    <t>г.Сочи, ул.Пластунская 179, литер. а, кв. 26</t>
  </si>
  <si>
    <t>г.Сочи, ул.Пластунская 181, литер. а, кв. 25</t>
  </si>
  <si>
    <t>г.Сочи, ул.Пластунская 187, кв. 53</t>
  </si>
  <si>
    <t>г.Сочи, ул.Пластунская 187, кв. 85</t>
  </si>
  <si>
    <t>г.Сочи, ул.Пластунская 191, кв. 27</t>
  </si>
  <si>
    <t>г.Сочи, ул.Труда 4, кв. 38</t>
  </si>
  <si>
    <t>г.Сочи, ул.Труда 4, кв. 52</t>
  </si>
  <si>
    <t>г.Сочи, ул.Труда 10, кв. 54</t>
  </si>
  <si>
    <t>г.Сочи, ул.Труда 15, кв. 11</t>
  </si>
  <si>
    <t>г.Сочи, ул.Труда 15, кв. 24</t>
  </si>
  <si>
    <t>г.Сочи, ул.Труда 15, кв. 56</t>
  </si>
  <si>
    <t>г.Сочи, ул.Труда 17, корп.1, кв. 39</t>
  </si>
  <si>
    <t>г.Сочи, ул.Труда 17, корп.2, кв. 13</t>
  </si>
  <si>
    <t>г.Сочи, ул.Труда 23, кв. 34</t>
  </si>
  <si>
    <t>г.Сочи, ул.Труда 23, кв. 58</t>
  </si>
  <si>
    <t>г.Сочи, ул.Труда 23, кв. 81</t>
  </si>
  <si>
    <t>г.Сочи, ул.Труда 27, кв. 40</t>
  </si>
  <si>
    <t>г.Сочи, ул.Труда 27, кв. 44</t>
  </si>
  <si>
    <t>сои</t>
  </si>
  <si>
    <t>Установка ОДПУ</t>
  </si>
  <si>
    <t>33.Плата за  водоотведение, потребляемую при содержании общего имущества в МКД</t>
  </si>
  <si>
    <t>38.Непредвиденные расходы (рентабельность 2% )</t>
  </si>
  <si>
    <t>ж+н</t>
  </si>
  <si>
    <t>Всего  затрат</t>
  </si>
  <si>
    <t>Оплачено неж. помещениями</t>
  </si>
  <si>
    <t>Задолженность собственников помещений на 01.01.2023</t>
  </si>
  <si>
    <t>Коммунальные услуги</t>
  </si>
  <si>
    <t>начислено</t>
  </si>
  <si>
    <t>оплачено</t>
  </si>
  <si>
    <t>дополнительно оплачено на забор из 490000</t>
  </si>
  <si>
    <t>Договорные обязательства, в том числе:</t>
  </si>
  <si>
    <t>Акт</t>
  </si>
  <si>
    <t>\</t>
  </si>
  <si>
    <t>Гидроизоляция швов кв.48</t>
  </si>
  <si>
    <t>Гидроизоляция швов кв.46</t>
  </si>
  <si>
    <t>Работы по очистке кровли,желобов и во-</t>
  </si>
  <si>
    <t>Гидроизоляция швов кв.23</t>
  </si>
  <si>
    <t xml:space="preserve">Благоустройство </t>
  </si>
  <si>
    <t>Услуги управления по эксплуатации здания (ведение л/с собственников,бухучет,юридическое сопровождение, общее управление, экономические расчеты и анализ.)</t>
  </si>
  <si>
    <t>Услуги управления по предоставлению коммунальных ресурсов,съем показаний,обработка данных, начисление, сбор платежей, работа с РСО, ведение и заполнение ГИС ЖКХ</t>
  </si>
  <si>
    <t>Прверка заземления</t>
  </si>
  <si>
    <t>Спецредства</t>
  </si>
  <si>
    <t>доп</t>
  </si>
  <si>
    <t xml:space="preserve">Благоустройстово </t>
  </si>
  <si>
    <t>ремонт</t>
  </si>
  <si>
    <t>Прочие затраты</t>
  </si>
  <si>
    <t>Покос травы</t>
  </si>
  <si>
    <t>Общеэксплуатационные расходы</t>
  </si>
  <si>
    <t xml:space="preserve">Выполненные работы и понесенные затраты по </t>
  </si>
  <si>
    <t xml:space="preserve"> содержанию и ремонту общего имущества в многоквартирном </t>
  </si>
  <si>
    <t xml:space="preserve">      отчетный период работах (услугах) по договору содержания</t>
  </si>
  <si>
    <t>аус897</t>
  </si>
  <si>
    <t>уаънкно0ш9ефп</t>
  </si>
  <si>
    <t>2798,6-148=2650,6</t>
  </si>
  <si>
    <t>Остаток средств на 01.01.23.</t>
  </si>
  <si>
    <t>Прочие дополнительные расходы (домком)</t>
  </si>
  <si>
    <t>Прочие дополнительные услуги(домком)</t>
  </si>
  <si>
    <t>2 раза</t>
  </si>
  <si>
    <t>с30,</t>
  </si>
  <si>
    <t>расходные материалы на ремонт сантехники</t>
  </si>
  <si>
    <t xml:space="preserve">Билайн </t>
  </si>
  <si>
    <t>Радист</t>
  </si>
  <si>
    <t>Комунальный ресурс на СОИ</t>
  </si>
  <si>
    <t>долг</t>
  </si>
  <si>
    <t>Проведение осмотров,выявление нарушений кровля</t>
  </si>
  <si>
    <t>20,1  проверка заземления оболочки и замеры сопротивления изоляции материалы</t>
  </si>
  <si>
    <t>27.Работы по обеспечению требований пожарной безопасности - осмотры и обеспечение работоспособности состояния пожарных лестниц,лазов,проходов,выходов,систем аварийного освещения</t>
  </si>
  <si>
    <t>Остаток средств на 01.01.2024</t>
  </si>
  <si>
    <t>Долг за квартиросъемщиками на 01.01.2024 года</t>
  </si>
  <si>
    <t xml:space="preserve">                   г.Сочи ,ул. Абрикосовая ,д.7  за 2023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</si>
  <si>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2023</t>
    </r>
    <r>
      <rPr>
        <sz val="10"/>
        <rFont val="Arial"/>
        <family val="2"/>
        <charset val="204"/>
      </rPr>
      <t xml:space="preserve"> год</t>
    </r>
  </si>
  <si>
    <t>Остаток средств на 01.01.23 года</t>
  </si>
  <si>
    <t>Итого затрат за 2023 год</t>
  </si>
  <si>
    <t>Оплачено всего в 2023 г.</t>
  </si>
  <si>
    <t>Остаток средств на 01.01.23 г.</t>
  </si>
  <si>
    <t>Остаток средств на 01.01.2024 год</t>
  </si>
  <si>
    <t xml:space="preserve">                   г.Сочи ,ул. Абрикосовая ,д.18  за 2023 год </t>
  </si>
  <si>
    <t>Долг за квартиросъемщиками на 01.01.2024 года.</t>
  </si>
  <si>
    <t>Остаток средств на  01.01.23 года</t>
  </si>
  <si>
    <t>Оплачено всего в 2023 год</t>
  </si>
  <si>
    <t>Долг за квартиросъемщиками на 01.01.2024г.</t>
  </si>
  <si>
    <t xml:space="preserve">                   г.Сочи ,ул. Макаренко,19 , за 2023 год </t>
  </si>
  <si>
    <t xml:space="preserve">                   г.Сочи,ул. Абрикосовая,д.25  за 2023 год </t>
  </si>
  <si>
    <t>Долг за квартиросъемщиками на 01.01.2024 г.</t>
  </si>
  <si>
    <t xml:space="preserve">                   г.Сочи ,ул. Вишневая ,д.4  за 2023 год </t>
  </si>
  <si>
    <t xml:space="preserve">                   г.Сочи ,ул. Вишневая ,д.10  за 2023 год </t>
  </si>
  <si>
    <t xml:space="preserve">                   г.Сочи ,ул. Вишневая ,д.10/7  за 2023 год </t>
  </si>
  <si>
    <t>долг на 1.01.23</t>
  </si>
  <si>
    <t>долг на 1.01.2024</t>
  </si>
  <si>
    <t xml:space="preserve">                   г.Сочи ,ул. Вишневая ,д.10/8  за 2023 год </t>
  </si>
  <si>
    <t>Хол. вода                                       60499,61</t>
  </si>
  <si>
    <t>Электроэнергия                             191625,08</t>
  </si>
  <si>
    <t>Водоотведение                                49452,04</t>
  </si>
  <si>
    <t>Итого                                                        301576,73</t>
  </si>
  <si>
    <t>Отчет составлен: 15.03.2024 года</t>
  </si>
  <si>
    <t xml:space="preserve">                   г.Сочи ,ул. Вишневая, д.12  за 2023год </t>
  </si>
  <si>
    <t>Оплачено всего в 2023г.</t>
  </si>
  <si>
    <t>Отчет составлен: 15.03.2024года</t>
  </si>
  <si>
    <t xml:space="preserve">                   г.Сочи ,ул. Вишневая ,д.16  за 2023год </t>
  </si>
  <si>
    <t>Хол. вода                                                74119,25</t>
  </si>
  <si>
    <t>Электроэнергия                                       362512,96</t>
  </si>
  <si>
    <t>Водоотведение                                         65309,13</t>
  </si>
  <si>
    <t>Отопление                                             525317,74</t>
  </si>
  <si>
    <t>Итого                                                                  1159542,21</t>
  </si>
  <si>
    <t xml:space="preserve">                   г.Сочи ,ул. Вишневая ,д.17  за 2023 год </t>
  </si>
  <si>
    <r>
      <t xml:space="preserve">1.1. Отчетный период: </t>
    </r>
    <r>
      <rPr>
        <b/>
        <sz val="10"/>
        <rFont val="Arial"/>
        <family val="2"/>
        <charset val="204"/>
      </rPr>
      <t xml:space="preserve">2023 </t>
    </r>
    <r>
      <rPr>
        <sz val="10"/>
        <rFont val="Arial"/>
        <family val="2"/>
        <charset val="204"/>
      </rPr>
      <t>год</t>
    </r>
  </si>
  <si>
    <t xml:space="preserve">                   г.Сочи ,ул. Вишневая ,д.19  за 2023 год </t>
  </si>
  <si>
    <t>Отчет составлен: 18.03.2024 года</t>
  </si>
  <si>
    <t xml:space="preserve">                   г.Сочи ,ул. Вишневая ,д.21  за 2023 год </t>
  </si>
  <si>
    <t>Отчет составлен: 19.03.2024 года</t>
  </si>
  <si>
    <t xml:space="preserve">                   г.Сочи ,ул. Вишневая ,д.22  за 2023 год </t>
  </si>
  <si>
    <t xml:space="preserve">                   г.Сочи ,ул. Вишневая ,д.23  за 2023год </t>
  </si>
  <si>
    <t>Остаток средств на 01.01.23 г..</t>
  </si>
  <si>
    <t xml:space="preserve">                   г.Сочи ,ул. Вишневая ,д. 24  за 2023 год </t>
  </si>
  <si>
    <t xml:space="preserve">                   г.Сочи ,ул. Вишневая ,д.25  за 2023 год </t>
  </si>
  <si>
    <t>Остаток средств на 01.01.23</t>
  </si>
  <si>
    <t xml:space="preserve">                   г.Сочи ,ул. Вишневая ,д.26  за 2023 год </t>
  </si>
  <si>
    <t xml:space="preserve">                   г.Сочи ,ул. Вишневая ,д.27  за 2023 год </t>
  </si>
  <si>
    <t xml:space="preserve">                   г.Сочи ,ул. Вишневая ,д.30  за 2023 год </t>
  </si>
  <si>
    <t>Обслуживание т/у</t>
  </si>
  <si>
    <t xml:space="preserve">                   г.Сочи ,ул. Вишневая ,д.31  за 2023 год </t>
  </si>
  <si>
    <t xml:space="preserve">                   г.Сочи ,ул. Вишневая ,д.28  за 2023 год </t>
  </si>
  <si>
    <t xml:space="preserve"> Общие работы, выполняемые для надлежащего содержания систем  водоснабжения(холодного и горячего)отопления  и  водоотведения в МКД:</t>
  </si>
  <si>
    <t>Проведение осмотров</t>
  </si>
  <si>
    <t>Работы, испытания на прочность и плотность (гидравлические испытания) узлов ввода и систем отопления, расконсервация, консервация, регулировка систем отопления, проведение пробных пусконаладочных работ, удаление воздуха из системы отопления, промывка систем теплоснабжения</t>
  </si>
  <si>
    <t xml:space="preserve">                   г.Сочи ,ул. Вишневая ,д.32  за 2023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</si>
  <si>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2023</t>
    </r>
    <r>
      <rPr>
        <sz val="10"/>
        <rFont val="Arial"/>
        <family val="2"/>
        <charset val="204"/>
      </rPr>
      <t>год</t>
    </r>
  </si>
  <si>
    <t>Отчет составлен: 18.03.2024года</t>
  </si>
  <si>
    <t xml:space="preserve">                   г.Сочи ,ул. Вишневая ,д.34  за 2023 год </t>
  </si>
  <si>
    <t xml:space="preserve">                   г.Сочи ,ул. Вишневая ,д.36  за 2023 год </t>
  </si>
  <si>
    <t>Фактическое выплнение за 2023 год</t>
  </si>
  <si>
    <t xml:space="preserve">                   г.Сочи ,ул. Макаренко,13/2   за 2023 год </t>
  </si>
  <si>
    <t xml:space="preserve">                   г.Сочи ,ул. Макаренко ,д.18  за 2023 год </t>
  </si>
  <si>
    <t>Долг за квартиросъемщиками на 01.01.2024 г..</t>
  </si>
  <si>
    <t xml:space="preserve">                   г.Сочи ,ул. Макаренко/Ботаническая ,д.34/18  за 2023 год </t>
  </si>
  <si>
    <t>Хол.вода                                         16792,46</t>
  </si>
  <si>
    <t>Электроэнергия                               82978,6</t>
  </si>
  <si>
    <t>Водоотведение                                13703,05</t>
  </si>
  <si>
    <t>Итого                                                            113474,11</t>
  </si>
  <si>
    <t xml:space="preserve">                                             долг на 1.01.23</t>
  </si>
  <si>
    <t xml:space="preserve">                   г.Сочи ,ул. Макаренко ,д.28  за 2023 год </t>
  </si>
  <si>
    <t xml:space="preserve">                   г.Сочи ,ул. Макаренко ,д.30  за 2023 год </t>
  </si>
  <si>
    <t>д</t>
  </si>
  <si>
    <t xml:space="preserve">                   г.Сочи ,ул. Труда ,д.21  за 2023 год </t>
  </si>
  <si>
    <t xml:space="preserve">                   г.Сочи ,ул. Труда ,д.3  за 2023год </t>
  </si>
  <si>
    <t xml:space="preserve">                   г.Сочи ,ул. Труда ,д.4  за 2023 год </t>
  </si>
  <si>
    <t xml:space="preserve">                   г.Сочи ,ул. Макаренко ,д.41  за 2023 год </t>
  </si>
  <si>
    <t xml:space="preserve">                   г.Сочи ,ул. Макаренко ,д.45  за 2023 год </t>
  </si>
  <si>
    <t xml:space="preserve">                   г.Сочи ,ул. Макаренко ,д.47  за 2023 год </t>
  </si>
  <si>
    <t xml:space="preserve">                   г.Сочи ,ул. Труда ,д.10  за 2023 год </t>
  </si>
  <si>
    <t>Итого затрат за 2023год</t>
  </si>
  <si>
    <t xml:space="preserve">                   г.Сочи ,ул. Труда ,д.13  за 2023год </t>
  </si>
  <si>
    <t xml:space="preserve">                   г.Сочи ,ул. Труда ,д.15  за 2023 год </t>
  </si>
  <si>
    <t xml:space="preserve">                   г.Сочи ,ул. Труда ,д.17/1  за 2023 год </t>
  </si>
  <si>
    <t xml:space="preserve">                   г.Сочи ,ул. Труда ,д.17/2  за 2023 год </t>
  </si>
  <si>
    <t xml:space="preserve">                   г.Сочи ,ул. Труда ,д.18  за 2023 год </t>
  </si>
  <si>
    <t xml:space="preserve">                   г.Сочи ,ул. Труда ,д.23  за 2023 год </t>
  </si>
  <si>
    <t xml:space="preserve">                   г.Сочи ,ул. Труда ,д.27  за 2023 год </t>
  </si>
  <si>
    <t xml:space="preserve">                   г.Сочи ,ул. Пластунская ,д.100  за 2023 год </t>
  </si>
  <si>
    <t xml:space="preserve">                   г.Сочи ,ул. Пластунская ,д.177  за 2023 год </t>
  </si>
  <si>
    <t xml:space="preserve">                   г.Сочи ,ул. Пластунская ,д.179а  за 2023 год </t>
  </si>
  <si>
    <t xml:space="preserve">                   г.Сочи ,ул. Пластунская ,д.181  за 2023 год </t>
  </si>
  <si>
    <t xml:space="preserve">                   г.Сочи ,ул. Пластунская ,д.181а  за 2023 год </t>
  </si>
  <si>
    <t>Остаток средств на 01.01.23 .</t>
  </si>
  <si>
    <t xml:space="preserve">                   г.Сочи ,ул. Пластунская ,д.187  за 2023 год </t>
  </si>
  <si>
    <t xml:space="preserve">                   г.Сочи ,ул. Пластунская ,д.191  за 2023 год </t>
  </si>
  <si>
    <t xml:space="preserve">                   г.Сочи ,ул. 60летВЛКСМ ,д.16  за 2023 год </t>
  </si>
  <si>
    <t>Перечень услуг и работ, необходимых для обеспечения надлежащего содержания общего имущества жилого дома  по ул.  Макаренко 3</t>
  </si>
  <si>
    <t>Площадь дома (м2) к начислению  жилая  +нежилая</t>
  </si>
  <si>
    <t>с 01.08.23</t>
  </si>
  <si>
    <t>1-13. Работы, выполняемые в отношении всех видов фундаментов, подвалов, для надлежащего содержания стен , перекрытий и покрытий , колонн и столбов , крыш, лестниц, фасадов, перегородок, внутренней отделки, полов,оконных и дверных заполнений относящихся к общему имуществу МКД в том числе конструкций и (или) иного оборудования, предназначенного для обеспечения условий доступности для инвалидов помещения многоквартирного дома-  контроль состояния и работоспособности, выявление нарушений и эксплуатационных качеств,при выявлении повреждений и нарушений - разработка плана восстановительных работ (при необходимости), проведение восстановительных работ в т.ч.</t>
  </si>
  <si>
    <t>проведение осмотров,выявление нарушений</t>
  </si>
  <si>
    <t>текущий ремонт</t>
  </si>
  <si>
    <t xml:space="preserve">  проверка заземления оболочки и замеры сопротивления изоляции</t>
  </si>
  <si>
    <t>2 раза в месяц</t>
  </si>
  <si>
    <t>1 раз в полгода</t>
  </si>
  <si>
    <t>3 раз в неделю</t>
  </si>
  <si>
    <t xml:space="preserve">покос травы </t>
  </si>
  <si>
    <t>27.Работы по обеспечению требований пожарной безопасности - осмотры и обеспечение работоспособности состояния пожарных лестниц,лазов,проходов,выходов,систем аврийного освещения</t>
  </si>
  <si>
    <t>33.Плата за  канализацию, потребляемую при содержании общего имущества в МКД</t>
  </si>
  <si>
    <t>35.Услуги управления   МКД</t>
  </si>
  <si>
    <t>управление, ведение л/сч, юридические услуги, вед. бухгалтерского учета, работа с должниками,работа с РСО</t>
  </si>
  <si>
    <t xml:space="preserve">36. Налог на УСН, банковсие расходы </t>
  </si>
  <si>
    <t>37.Рентабельность 5%</t>
  </si>
  <si>
    <t>Перечень услуг и работ, необходимых для обеспечения надлежащего содержания общего имущества жилого дома  по ул.  Макаренко 13</t>
  </si>
  <si>
    <t>1 раз в неделю</t>
  </si>
  <si>
    <t>IV. Размер расходов  соответствующих видов коммунальных ресурсов, в целях содержания общего имущества в МКД
(оплата РСО по прямым договорам)</t>
  </si>
  <si>
    <t>31. Управление</t>
  </si>
  <si>
    <t xml:space="preserve"> управление,ведение л/сч, юридические услуги, вед. бухгалтерского учета, работа с должниками,работа с РСО</t>
  </si>
  <si>
    <t>услуги по выпуску и сбору квитанций , заполнение ГИС ЖКХ, работа с ОМСУ</t>
  </si>
  <si>
    <t xml:space="preserve">32. Налог на УСН, банковские расходы </t>
  </si>
  <si>
    <t>33.Рентабельность 5%</t>
  </si>
  <si>
    <t>Перечень услуг и работ, необходимых для обеспечения надлежащего содержания общего имущества жилого дома  по ул.  Макаренко 32</t>
  </si>
  <si>
    <t>Проведение осмотров,выявление нарушений</t>
  </si>
  <si>
    <t xml:space="preserve">заполнение ГИС ЖКХ, услуги по выпуску и сбору квитанций </t>
  </si>
  <si>
    <t xml:space="preserve">36. Налог на УСН, банковские расходы </t>
  </si>
  <si>
    <t>c1,09</t>
  </si>
  <si>
    <t>Перечень услуг и работ, необходимых для обеспечения надлежащего содержания общего имущества жилого дома  по ул.  Ясногорская д.2</t>
  </si>
  <si>
    <t>управление, ведение л/сч, юридические услуги, вед. бухгалтерского учета,претензионная  работа с должниками,работа с РСО,заполнение ГИС ЖКХ</t>
  </si>
  <si>
    <t>c1.09</t>
  </si>
  <si>
    <t>Перечень услуг и работ, необходимых для обеспечения надлежащего содержания общего имущества жилого дома  по ул.  Лесная 3</t>
  </si>
  <si>
    <t>c 1.09</t>
  </si>
  <si>
    <t>Перечень услуг и работ, необходимых для обеспечения надлежащего содержания общего имущества жилого дома  по ул. Лесная 6</t>
  </si>
  <si>
    <t>с 01.09.23</t>
  </si>
  <si>
    <t>пто</t>
  </si>
  <si>
    <t>рент 5%</t>
  </si>
  <si>
    <t>город</t>
  </si>
  <si>
    <t>ДУ-8</t>
  </si>
  <si>
    <t>Задолженность на 01.01.2022</t>
  </si>
  <si>
    <t>Проведение осмотров,выявление нарушений( ремгруппа)</t>
  </si>
  <si>
    <r>
      <t xml:space="preserve">19. Работы, выполняемые в целях надлежащего содержания систем теплоснабжения (отопление,горячего водоснабжения) в МКД: </t>
    </r>
    <r>
      <rPr>
        <sz val="12"/>
        <color indexed="8"/>
        <rFont val="Times New Roman"/>
        <family val="1"/>
        <charset val="204"/>
      </rPr>
      <t>испытания на прочность и плотность (гидравлические испытания) узлов ввода и систем отопления, расконсервация, консервация, регулировка систем отопления, проведение пробных пусконаладочных работ, удаление воздуха из системы отопления, промывка систем теплоснабжения</t>
    </r>
  </si>
  <si>
    <t>20,1  проверка заземления оболочки и замеры сопротивления изоляции</t>
  </si>
  <si>
    <t>на руки</t>
  </si>
  <si>
    <t>3 раза в неделю</t>
  </si>
  <si>
    <t>IV. Размер расходов  соответствующих видов коммунальных ресурсов, в целях содержания общего имущества в МКД
(по прибору учета, при отсутсвии прибора учета по нормативу)</t>
  </si>
  <si>
    <t>V.</t>
  </si>
  <si>
    <t>управление , организация расчетов с населением-начисление обязательных платежей и взносов, ведение бухгалтерского учета, ведение претензионной работы,осуществление расчетов с РСО за ком ресурсы на содержание общего имущества, ведение ГИС ЖКХ</t>
  </si>
  <si>
    <t>с 1.10</t>
  </si>
  <si>
    <t>Перечень услуг и работ, необходимых для обеспечения надлежащего содержания общего имущества жилого дома  на  ул. Лесная 7</t>
  </si>
  <si>
    <t xml:space="preserve">36. Налог на УСН , услуги банка </t>
  </si>
  <si>
    <t>Долг за квартиросъемщиками на 01.01.2023г.</t>
  </si>
  <si>
    <t>г.Сочи, ул.60 лет ВЛКСМ 16</t>
  </si>
  <si>
    <t>г.Сочи, ул.60 лет ВЛКСМ 16, кв. 11</t>
  </si>
  <si>
    <t>г.Сочи, ул.60 лет ВЛКСМ 16, кв. 40</t>
  </si>
  <si>
    <t>г.Сочи, ул.60 лет ВЛКСМ 16, кв. 42</t>
  </si>
  <si>
    <t>Долг за квартиросъемщиками на 01.01.2023 года</t>
  </si>
  <si>
    <t>1613425,,21</t>
  </si>
  <si>
    <t>г.Сочи, ул.Абрикосовая 7, кв. 20</t>
  </si>
  <si>
    <t>г.Сочи, ул.Абрикосовая 7, кв. 32</t>
  </si>
  <si>
    <t>г.Сочи, ул.Абрикосовая 7, кв. 33</t>
  </si>
  <si>
    <t>г.Сочи, ул.Абрикосовая 7, кв. 34</t>
  </si>
  <si>
    <t>г.Сочи, ул.Абрикосовая 7, кв. 75</t>
  </si>
  <si>
    <t>г.Сочи, ул.Абрикосовая 7, кв. 88</t>
  </si>
  <si>
    <t>г.Сочи, ул.Абрикосовая 7, кв. 93</t>
  </si>
  <si>
    <t>г.Сочи, ул.Абрикосовая 7, кв. 96</t>
  </si>
  <si>
    <t>Долг за квартиросъемщиками на 01.01.2023 года.</t>
  </si>
  <si>
    <t>г.Сочи, ул.Абрикосовая 18, кв. 8</t>
  </si>
  <si>
    <t>г.Сочи, ул.Абрикосовая 18, кв. 11</t>
  </si>
  <si>
    <t>г.Сочи, ул.Абрикосовая 18, кв. 12</t>
  </si>
  <si>
    <t>г.Сочи, ул.Абрикосовая 18, кв. 52</t>
  </si>
  <si>
    <t>г.Сочи, ул.Абрикосовая 25, кв. 2</t>
  </si>
  <si>
    <t>г.Сочи, ул.Абрикосовая 25, кв. 26</t>
  </si>
  <si>
    <t>г.Сочи, ул.Абрикосовая 25, кв. 85</t>
  </si>
  <si>
    <t>г.Сочи, ул.Абрикосовая 25, кв. 92</t>
  </si>
  <si>
    <t>г.Сочи, ул.Абрикосовая 25, кв. 126</t>
  </si>
  <si>
    <t>г.Сочи, ул.Абрикосовая 25пом 148</t>
  </si>
  <si>
    <t>г.Сочи, ул.Вишневая 4, кв. 4</t>
  </si>
  <si>
    <t>г.Сочи, ул.Вишневая 4, кв. 16</t>
  </si>
  <si>
    <t>г.Сочи, ул.Вишневая 4, кв. 39</t>
  </si>
  <si>
    <t>г.Сочи, ул.Вишневая 4, кв. 74</t>
  </si>
  <si>
    <t>г.Сочи, ул.Вишневая 4, кв. 92</t>
  </si>
  <si>
    <t>г.Сочи, ул.Вишневая 4, кв. 93</t>
  </si>
  <si>
    <t>г.Сочи, ул.Вишневая 4, кв. 97</t>
  </si>
  <si>
    <t>г.Сочи, ул.Вишневая 4, кв. 113</t>
  </si>
  <si>
    <t>г.Сочи, ул.Вишневая 4, кв. 140</t>
  </si>
  <si>
    <t>г.Сочи, ул.Вишневая 10, кв. 49</t>
  </si>
  <si>
    <t>г.Сочи, ул.Вишневая 10, кв. 51</t>
  </si>
  <si>
    <t>г.Сочи, ул.Вишневая 10, кв. 83</t>
  </si>
  <si>
    <t>г.Сочи, ул.Вишневая 10, кв. 97</t>
  </si>
  <si>
    <t>г.Сочи, ул.Вишневая 10, корп.7, кв. 39</t>
  </si>
  <si>
    <t>г.Сочи, ул.Вишневая 10, корп.7, кв. 42</t>
  </si>
  <si>
    <t>электроэнергия                                96659,78</t>
  </si>
  <si>
    <t>водоотведение                                 33336,15</t>
  </si>
  <si>
    <t>хол. Вода                                          46059,37</t>
  </si>
  <si>
    <t>Прочистка канализации</t>
  </si>
  <si>
    <t>г.Сочи, ул.Вишневая 10, корп.8, кв. 9</t>
  </si>
  <si>
    <t>г.Сочи, ул.Вишневая 10, корп.8, кв. 11</t>
  </si>
  <si>
    <t>г.Сочи, ул.Вишневая 10, корп.8, кв. 22</t>
  </si>
  <si>
    <t>г.Сочи, ул.Вишневая 10, корп.8, кв. 30</t>
  </si>
  <si>
    <t>г.Сочи, ул.Вишневая 10, корп.8, кв. 40</t>
  </si>
  <si>
    <t>г.Сочи, ул.Вишневая 10, корп.8, кв. 50</t>
  </si>
  <si>
    <t>г.Сочи, ул.Вишневая 10, корп.8, кв. 58</t>
  </si>
  <si>
    <t>г.Сочи, ул.Вишневая 10, корп.8, кв. 59</t>
  </si>
  <si>
    <t>г.Сочи, ул.Вишневая 10, корп.8, кв. 69</t>
  </si>
  <si>
    <t>г.Сочи, ул.Вишневая 10, корп.8, кв. 83</t>
  </si>
  <si>
    <t>г.Сочи, ул.Вишневая 10, корп.8, кв. 87</t>
  </si>
  <si>
    <t>г.Сочи, ул.Вишневая 12, кв. 44</t>
  </si>
  <si>
    <t>г.Сочи, ул.Вишневая 12, кв. 55</t>
  </si>
  <si>
    <t>г.Сочи, ул.Вишневая 21, кв. 29</t>
  </si>
  <si>
    <t>г.Сочи, ул.Вишневая 22, кв. 26</t>
  </si>
  <si>
    <t>г.Сочи, ул.Вишневая 22, кв. 27</t>
  </si>
  <si>
    <t>г.Сочи, ул.Вишневая 22, кв. 34</t>
  </si>
  <si>
    <t>г.Сочи, ул.Вишневая 22, кв. 45</t>
  </si>
  <si>
    <t>г.Сочи, ул.Вишневая 22, кв. 47</t>
  </si>
  <si>
    <t>г.Сочи, ул.Вишневая 22, кв. 73</t>
  </si>
  <si>
    <t>г.Сочи, ул.Вишневая 22, кв. 89</t>
  </si>
  <si>
    <t>г.Сочи, ул.Вишневая 23, кв. 34</t>
  </si>
  <si>
    <t>г.Сочи, ул.Вишневая 24, кв. 3</t>
  </si>
  <si>
    <t>г.Сочи, ул.Вишневая 24, кв. 9</t>
  </si>
  <si>
    <t>г.Сочи, ул.Вишневая 24, кв. 64</t>
  </si>
  <si>
    <t>г.Сочи, ул.Вишневая 24, кв. 76</t>
  </si>
  <si>
    <t>г.Сочи, ул.Вишневая 25, кв. 3</t>
  </si>
  <si>
    <t>г.Сочи, ул.Вишневая 25, кв. 21</t>
  </si>
  <si>
    <t>г.Сочи, ул.Вишневая 25, кв. 25</t>
  </si>
  <si>
    <t>г.Сочи, ул.Вишневая 25, кв. 42</t>
  </si>
  <si>
    <t>г.Сочи, ул.Вишневая 25, кв. 55</t>
  </si>
  <si>
    <t>г.Сочи, ул.Вишневая 26, кв. 34</t>
  </si>
  <si>
    <t>г.Сочи, ул.Вишневая 26, кв. 80</t>
  </si>
  <si>
    <t>г.Сочи, ул.Вишневая 26, кв. 95</t>
  </si>
  <si>
    <t>г.Сочи, ул.Вишневая 27, кв. 50</t>
  </si>
  <si>
    <t>г.Сочи, ул.Вишневая 27, кв. 54</t>
  </si>
  <si>
    <t>г.Сочи, ул.Вишневая 28, кв. 63</t>
  </si>
  <si>
    <t>г.Сочи, ул.Вишневая 28, кв. 71</t>
  </si>
  <si>
    <t>Техническое обслуживание лифтов</t>
  </si>
  <si>
    <t>г.Сочи, ул.Вишневая 31</t>
  </si>
  <si>
    <t>г.Сочи, ул.Вишневая 31, кв. 2/4,13-19,23</t>
  </si>
  <si>
    <t>г.Сочи, ул.Вишневая 31, кв. 5/6,7,8</t>
  </si>
  <si>
    <t>г.Сочи, ул.Вишневая 31, кв. 7</t>
  </si>
  <si>
    <t>г.Сочи, ул.Вишневая 31, кв. 11</t>
  </si>
  <si>
    <t>г.Сочи, ул.Вишневая 31, кв. 20</t>
  </si>
  <si>
    <t>г.Сочи, ул.Вишневая 31, кв. 39</t>
  </si>
  <si>
    <t>г.Сочи, ул.Вишневая 31, кв. 59</t>
  </si>
  <si>
    <t>г.Сочи, ул.Вишневая 31, кв. 86</t>
  </si>
  <si>
    <t>г.Сочи, ул.Вишневая 31, кв. 88</t>
  </si>
  <si>
    <t xml:space="preserve">                   г.Сочи ,ул. Вишневая ,д.31д  за 2023 год </t>
  </si>
  <si>
    <t>г.Сочи, ул.Вишневая 31, литер. 1</t>
  </si>
  <si>
    <t>г.Сочи, ул.Вишневая 31, литер. 1, кв. 130</t>
  </si>
  <si>
    <t>г.Сочи, ул.Вишневая 31, литер. 1, кв. 147</t>
  </si>
  <si>
    <t>г.Сочи, ул.Вишневая 31, литер. 1, кв. 151</t>
  </si>
  <si>
    <t>г.Сочи, ул.Вишневая 32, кв. 5</t>
  </si>
  <si>
    <t>г.Сочи, ул.Вишневая 32, кв. 35</t>
  </si>
  <si>
    <t>г.Сочи, ул.Вишневая 34, кв. 15</t>
  </si>
  <si>
    <t>г.Сочи, ул.Вишневая 34, кв. 26</t>
  </si>
  <si>
    <t>г.Сочи, ул.Вишневая 34, кв. 39</t>
  </si>
  <si>
    <t>г.Сочи, ул.Вишневая 36, кв. 17</t>
  </si>
  <si>
    <t>г.Сочи, ул.Вишневая 36, кв. 23</t>
  </si>
  <si>
    <t>г.Сочи, ул.Вишневая 36, кв. 26</t>
  </si>
  <si>
    <t>г.Сочи, ул.Вишневая 36, кв. 30</t>
  </si>
  <si>
    <t>г.Сочи, ул.Вишневая 36, кв. 37</t>
  </si>
  <si>
    <t>г.Сочи, ул.Вишневая 36, кв. 38</t>
  </si>
  <si>
    <t>Приложение №2 к договору управления МКД</t>
  </si>
  <si>
    <t>Перечень услуг и работ, необходимых для обеспечения надлежащего содержания общего имущества жилого дома  на Возрождения 17</t>
  </si>
  <si>
    <t>22 Страхование,освидетельствование лифтов</t>
  </si>
  <si>
    <t>влажная протирка подоконников, оконных решеток, перил лестниц, шкафов для э/счетчиков слаботочных устройств, почтовых ящиков, дверных коробок, полотен дверей, доводчиков, дверных ручек</t>
  </si>
  <si>
    <t xml:space="preserve">покос травы  </t>
  </si>
  <si>
    <t xml:space="preserve"> Услуги управления  МКД</t>
  </si>
  <si>
    <t>управление , ведение л/сч, юридические услуги, вед. бухгалтерского учета, претензионная работа с должниками,работа с РСО, заполнение ГИС ЖКХ, услуги по выпуску и сбору квитанций</t>
  </si>
  <si>
    <t xml:space="preserve"> Налоги , услуги банка </t>
  </si>
  <si>
    <t>Фактич. выполнение 2023</t>
  </si>
  <si>
    <t xml:space="preserve">Председатель домового совета______________                                                                                                               </t>
  </si>
  <si>
    <t>Оплачено в 2023 году</t>
  </si>
  <si>
    <t>Начислено в 2023 году</t>
  </si>
  <si>
    <t>Прочие поступления( оборудование Ростелеком)</t>
  </si>
  <si>
    <t>ВСЕГО ЗАТРАТ</t>
  </si>
  <si>
    <t>Перечень услуг и работ, необходимых для обеспечения надлежащего содержания общего имущества жилого дома  по ул.  Лесная 1</t>
  </si>
  <si>
    <t>услуги по выпуску и сбору квитанций , заполнение ГИС ЖКХ</t>
  </si>
  <si>
    <t>Прочие поступления (оборудование Ростелеком)</t>
  </si>
  <si>
    <t>Фактич. выполнение 2023 году</t>
  </si>
  <si>
    <t>Фактич. выполнение 2023 года</t>
  </si>
  <si>
    <t>22.Техническое обслуживание лифтов</t>
  </si>
  <si>
    <t>22.1  Страхование,освидетельствование( 2 лифта)</t>
  </si>
  <si>
    <t>Задолженность собственников помещений на 01.01.2024</t>
  </si>
  <si>
    <t>г.Сочи, ул.Макаренко 6, кв. 22</t>
  </si>
  <si>
    <t>г.Сочи, ул.Макаренко 6, кв. 53</t>
  </si>
  <si>
    <t>г.Сочи, ул.Макаренко 6, кв. 54</t>
  </si>
  <si>
    <t>Остаток средств  на 01.2024</t>
  </si>
  <si>
    <t>37. Снос и кронирование аварийных деревьев</t>
  </si>
  <si>
    <t>Фактич. выполнение 2023 год</t>
  </si>
  <si>
    <t>Техническое диагностирование газопровода</t>
  </si>
  <si>
    <t>г.Сочи, ул.Макаренко 13, корп.2, кв. 14</t>
  </si>
  <si>
    <t>г.Сочи, ул.Макаренко 13, корп.2, кв. 24</t>
  </si>
  <si>
    <t>г.Сочи, ул.Макаренко 13, корп.2, кв. 33</t>
  </si>
  <si>
    <t>Долг за квартиросъемщиками на 01.01.2023 г..</t>
  </si>
  <si>
    <t>г.Сочи, ул.Макаренко 18, кв. 9</t>
  </si>
  <si>
    <t>г.Сочи, ул.Макаренко 18, кв. 48</t>
  </si>
  <si>
    <t>г.Сочи, ул.Макаренко 19, кв. 48</t>
  </si>
  <si>
    <t>г.Сочи, ул.Макаренко 28, кв. 10</t>
  </si>
  <si>
    <t>г.Сочи, ул.Макаренко 28, кв. 15</t>
  </si>
  <si>
    <t>г.Сочи, ул.Макаренко 28, кв. 18</t>
  </si>
  <si>
    <t>г.Сочи, ул.Макаренко 28, кв. 74</t>
  </si>
  <si>
    <t>г.Сочи, ул.Макаренко 30, кв. 13</t>
  </si>
  <si>
    <t>г.Сочи, ул.Макаренко 30, кв. 28</t>
  </si>
  <si>
    <t>г.Сочи, ул.Макаренко 30, кв. 71</t>
  </si>
  <si>
    <t>Остаток средств на 01.01.23г.</t>
  </si>
  <si>
    <t xml:space="preserve">                   г.Сочи ,ул. Макаренко ,д.30/1  за 2023 год </t>
  </si>
  <si>
    <t>г.Сочи, ул.Макаренко 30, корп.1, кв. 27</t>
  </si>
  <si>
    <t>г.Сочи, ул.Макаренко 34, корп.18, кв. 19</t>
  </si>
  <si>
    <t>г.Сочи, ул.Макаренко 34, корп.18, кв. 20</t>
  </si>
  <si>
    <t>г.Сочи, ул.Макаренко 34, корп.18, кв. 26</t>
  </si>
  <si>
    <t>г.Сочи, ул.Макаренко 41, кв. 25</t>
  </si>
  <si>
    <t>г.Сочи, ул.Макаренко 41, кв. 35</t>
  </si>
  <si>
    <t>г.Сочи, ул.Макаренко 41, кв. 82</t>
  </si>
  <si>
    <t>г.Сочи, ул.Макаренко 45, кв. 56</t>
  </si>
  <si>
    <t>г.Сочи, ул.Макаренко 47, кв. 22</t>
  </si>
  <si>
    <t>г.Сочи, ул.Макаренко 47, кв. 38</t>
  </si>
  <si>
    <t>г.Сочи, ул.Макаренко 47, кв. 45</t>
  </si>
  <si>
    <t>г.Сочи, ул.Макаренко 47, кв. 47</t>
  </si>
  <si>
    <t>г.Сочи, ул.Макаренко 47, кв. 56</t>
  </si>
  <si>
    <t>г.Сочи, ул.Макаренко 47, кв. 59</t>
  </si>
  <si>
    <t>г.Сочи, ул.Макаренко 47, кв. 67</t>
  </si>
  <si>
    <t>г.Сочи, ул.Макаренко 47, кв. 90</t>
  </si>
  <si>
    <t>г.Сочи, ул.Макаренко 47, кв. 91</t>
  </si>
  <si>
    <t>г.Сочи, ул.Пластунская 100, кв. 3</t>
  </si>
  <si>
    <t>г.Сочи, ул.Пластунская 100, кв. 10</t>
  </si>
  <si>
    <t>г.Сочи, ул.Пластунская 100, кв. 74</t>
  </si>
  <si>
    <t>г.Сочи, ул.Пластунская 177, кв. 44</t>
  </si>
  <si>
    <t>г.Сочи, ул.Пластунская 177, кв. 56</t>
  </si>
  <si>
    <t>г.Сочи, ул.Пластунская 179, литер. а, кв. 22</t>
  </si>
  <si>
    <t>г.Сочи, ул.Пластунская 179, литер. а, кв. 56</t>
  </si>
  <si>
    <t>г.Сочи, ул.Пластунская 179, литер. а, кв. 69</t>
  </si>
  <si>
    <t>г.Сочи, ул.Пластунская 179, литер. а, кв. 82</t>
  </si>
  <si>
    <t>г.Сочи, ул.Пластунская 181, кв. 23</t>
  </si>
  <si>
    <t>г.Сочи, ул.Пластунская 181, кв. 36</t>
  </si>
  <si>
    <t>г.Сочи, ул.Пластунская 181, кв. 78</t>
  </si>
  <si>
    <t>г.Сочи, ул.Пластунская 181, кв. 88</t>
  </si>
  <si>
    <t>г.Сочи, ул.Пластунская 181, кв. 96</t>
  </si>
  <si>
    <t>г.Сочи, ул.Пластунская 181, литер. а, кв. 36</t>
  </si>
  <si>
    <t>г.Сочи, ул.Пластунская 181, литер. а, кв. 45</t>
  </si>
  <si>
    <t>г.Сочи, ул.Пластунская 187, кв. 3</t>
  </si>
  <si>
    <t>г.Сочи, ул.Пластунская 187, кв. 31</t>
  </si>
  <si>
    <t>г.Сочи, ул.Пластунская 187, кв. 40</t>
  </si>
  <si>
    <t>г.Сочи, ул.Пластунская 191, кв. 9</t>
  </si>
  <si>
    <t>г.Сочи, ул.Пластунская 191, кв. 51</t>
  </si>
  <si>
    <t>г.Сочи, ул.Труда 3, кв. 15</t>
  </si>
  <si>
    <t>г.Сочи, ул.Труда 3, кв. 18</t>
  </si>
  <si>
    <t>г.Сочи, ул.Труда 4, кв. 37</t>
  </si>
  <si>
    <t>г.Сочи, ул.Труда 10, кв. 9</t>
  </si>
  <si>
    <t>г.Сочи, ул.Труда 10, кв. 22</t>
  </si>
  <si>
    <t>г.Сочи, ул.Труда 13, кв. 11</t>
  </si>
  <si>
    <t>г.Сочи, ул.Труда 15, кв. 13</t>
  </si>
  <si>
    <t>г.Сочи, ул.Труда 15, кв. 54</t>
  </si>
  <si>
    <t>г.Сочи, ул.Труда 17, корп.2, кв. 34</t>
  </si>
  <si>
    <t>г.Сочи, ул.Труда 17, корп.2, кв. 40</t>
  </si>
  <si>
    <t>г.Сочи, ул.Труда 17, корп.2, кв. 47</t>
  </si>
  <si>
    <t>г.Сочи, ул.Труда 18</t>
  </si>
  <si>
    <t>г.Сочи, ул.Труда 18, кв. 54</t>
  </si>
  <si>
    <t>г.Сочи, ул.Труда 18, кв. 56</t>
  </si>
  <si>
    <t>г.Сочи, ул.Труда 18, кв. 61</t>
  </si>
  <si>
    <t>г.Сочи, ул.Труда 18, кв. 86</t>
  </si>
  <si>
    <t>г.Сочи, ул.Труда 21, кв. 5</t>
  </si>
  <si>
    <t>г.Сочи, ул.Труда 21, кв. 36</t>
  </si>
  <si>
    <t>г.Сочи, ул.Труда 21, кв. 55</t>
  </si>
  <si>
    <t>г.Сочи, ул.Труда 23, кв. 11</t>
  </si>
  <si>
    <t>г.Сочи, ул.Труда 23, кв. 33</t>
  </si>
  <si>
    <t>г.Сочи, ул.Труда 27, кв. 16</t>
  </si>
  <si>
    <t>г.Сочи, ул.Труда 27, кв. 28</t>
  </si>
  <si>
    <t>Оборудование</t>
  </si>
  <si>
    <t>пеня</t>
  </si>
  <si>
    <t xml:space="preserve">                   г.Сочи ,ул. Вишневая ,д.31д  за январь 2024 год </t>
  </si>
  <si>
    <r>
      <t xml:space="preserve">1.1. Отчетный период: </t>
    </r>
    <r>
      <rPr>
        <b/>
        <sz val="10"/>
        <rFont val="Arial"/>
        <family val="2"/>
        <charset val="204"/>
      </rPr>
      <t>2024</t>
    </r>
    <r>
      <rPr>
        <sz val="10"/>
        <rFont val="Arial"/>
        <family val="2"/>
        <charset val="204"/>
      </rPr>
      <t xml:space="preserve"> год</t>
    </r>
  </si>
  <si>
    <t>Долг за квартиросъемщиками на 01.02.2024 г.</t>
  </si>
  <si>
    <t>Отчет составлен: 21.03.2024года</t>
  </si>
  <si>
    <t>Отчет составлен: 21.03.2024 года</t>
  </si>
  <si>
    <t>гор. вода                                               128430,46</t>
  </si>
  <si>
    <t>г.Сочи, ул.Вишневая 16, кв. 22</t>
  </si>
  <si>
    <t>г.Сочи, ул.Вишневая 16, кв. 52</t>
  </si>
  <si>
    <t>г.Сочи, ул.Вишневая 16, кв. 53</t>
  </si>
  <si>
    <t>г.Сочи, ул.Вишневая 16, кв. 56</t>
  </si>
  <si>
    <t>г.Сочи, ул.Вишневая 16, кв. 63</t>
  </si>
  <si>
    <t>г.Сочи, ул.Вишневая 16, кв. 75</t>
  </si>
  <si>
    <t>г.Сочи, ул.Вишневая 16, кв. 80</t>
  </si>
  <si>
    <t>г.Сочи, ул.Вишневая 16, кв. 81</t>
  </si>
  <si>
    <t>г.Сочи, ул.Вишневая 16, кв. 85</t>
  </si>
  <si>
    <t>г.Сочи, ул.Вишневая 16, кв. 93</t>
  </si>
  <si>
    <t>г.Сочи, ул.Вишневая 16, кв. 103</t>
  </si>
  <si>
    <t>г.Сочи, ул.Вишневая 16, кв. 115</t>
  </si>
  <si>
    <t>г.Сочи, ул.Вишневая 16, кв. 122</t>
  </si>
  <si>
    <t>г.Сочи, ул.Вишневая 16, кв. 124</t>
  </si>
  <si>
    <t>Вознаграждение домкому</t>
  </si>
  <si>
    <t>общий долг</t>
  </si>
  <si>
    <t>Перечень услуг и работ, необходимых для обеспечения надлежащего содержания общего имущества жилого дома  на Ясногорская 12</t>
  </si>
  <si>
    <t>Фактич. выполнение 2020</t>
  </si>
  <si>
    <t>по договору</t>
  </si>
  <si>
    <t>ежегодно</t>
  </si>
  <si>
    <t>1 раз  неделю</t>
  </si>
  <si>
    <t>покос травы  2 раза</t>
  </si>
  <si>
    <t>управление , организация расчетов с населением-начисление обязательных платежей и взносов, вед. бухгалтерского учета, ведение претензионной работы,осуществление расчетов с РСО за ком ресурсы на содержание общего имущества, ведение ГИС ЖКХ</t>
  </si>
  <si>
    <t>37. Налоги , услуги банка 6</t>
  </si>
  <si>
    <t>22.1  Страхование,освидетельствование лифтов</t>
  </si>
  <si>
    <t>ежемедневно</t>
  </si>
  <si>
    <t xml:space="preserve">                   г.Сочи ,ул. Макаренко ,д.39  за 2023 год </t>
  </si>
  <si>
    <t>г.Сочи, ул.Макаренко 39, кв. 40</t>
  </si>
  <si>
    <t>г.Сочи, ул.Макаренко 39, кв. 49</t>
  </si>
  <si>
    <t>Санитарная и формовочная обрезка,спил</t>
  </si>
  <si>
    <t>и удаление аварийных деревьев</t>
  </si>
  <si>
    <t>Работы по косметическому  ремонту стен и потолков в 6 подъезде</t>
  </si>
  <si>
    <t>б/н</t>
  </si>
  <si>
    <t>Ремонт отмостки по периметру дома</t>
  </si>
  <si>
    <t>Частичное оштукатуривание и гидроизоляция стен</t>
  </si>
  <si>
    <t>Проведение бетонных работ у 7 подьезда</t>
  </si>
  <si>
    <t xml:space="preserve">4. </t>
  </si>
  <si>
    <t>Работы по устройству ограждения, изготовление и установка новой калитки в 7 подьезде</t>
  </si>
  <si>
    <t>акт</t>
  </si>
  <si>
    <t>№1/2023 от 01.02.2023</t>
  </si>
  <si>
    <t>Санитарная обрезка, снос, кронирование деревьев и кустарников 12 шт</t>
  </si>
  <si>
    <t>Снос дерева,измельчение,погрузка и вывоз порубочных остатков</t>
  </si>
  <si>
    <t>Гидроизоляция примыкания кровли лоджии к фасаду и частичный ремонт кровли кв.36</t>
  </si>
  <si>
    <t>Гидроизоляция желобов кровли подьезд 2</t>
  </si>
  <si>
    <t>текущий ремонт в т.ч.</t>
  </si>
  <si>
    <t>очистка желоба, воронки ливнестока крыши кв.78 акт 126 от 22.11.2023</t>
  </si>
  <si>
    <t>Гидроизоляция межпанельных швов кв.81</t>
  </si>
  <si>
    <t>Гидроизоляция межпанельных швов кв.20</t>
  </si>
  <si>
    <t>Частичный ремонт кровли,обрезка трубы аэрации</t>
  </si>
  <si>
    <t>Частичный ремонт кровли кв.89</t>
  </si>
  <si>
    <t>Частичный ремонт кровли кв.77</t>
  </si>
  <si>
    <t>Гидроизоляция межпанельных швов кв.52</t>
  </si>
  <si>
    <t>Гидроизоляция желобов кровли 2 подьезд</t>
  </si>
  <si>
    <t>Гидроизоляция межпанельных швов кв.38</t>
  </si>
  <si>
    <t>Закрепление листов профнастила саморезам подъезд 2</t>
  </si>
  <si>
    <t>частичный ремонт кровли,очистка кровли,желобов,воронок   акт №139 от 28.11.2023</t>
  </si>
  <si>
    <t>Частичный ремонт и очистка кровли</t>
  </si>
  <si>
    <t>Частичный ремонт и очистка кровли кв.8</t>
  </si>
  <si>
    <t>Гидроизоляция вентакала и обрезка трубы аэрации кв. 24</t>
  </si>
  <si>
    <t>Демонтаж оконного козырька кв.9</t>
  </si>
  <si>
    <t>Частичный ремонт кровликв.81</t>
  </si>
  <si>
    <t>Ремонт стропильной системы кв. 48</t>
  </si>
  <si>
    <t>Частичный ремонт профнастила кв.48</t>
  </si>
  <si>
    <t>Ремонт гидроизоляции кв.48</t>
  </si>
  <si>
    <t>Очитска ливнестока крыши 3 подъезд</t>
  </si>
  <si>
    <t>Частичный ремонт кровли кв.81</t>
  </si>
  <si>
    <t>11,12.2023</t>
  </si>
  <si>
    <t>Гидроизоляция швов и демонтаж отлива кв.36</t>
  </si>
  <si>
    <t>Демонтаж вывески и монтаж крепежа п.1</t>
  </si>
  <si>
    <t xml:space="preserve">текущий ремонт в т.ч. </t>
  </si>
  <si>
    <t>Частичный ремонт кровли из поликарбона</t>
  </si>
  <si>
    <t>Ремонт мембранной кровли кв.94</t>
  </si>
  <si>
    <t>Гидроизоляция желобов кровли подьезд 1</t>
  </si>
  <si>
    <t>Частичный ремонт кровли , обрезка трубы кв.58</t>
  </si>
  <si>
    <t>гидроизоляция вентканала,частичный ремонт кровли кв.19</t>
  </si>
  <si>
    <t>ронок ливнестока кв.71</t>
  </si>
  <si>
    <t>Гидроизоляция межпанельных швов кв.36</t>
  </si>
  <si>
    <t>Очистк кровли, желобов,вороно кв.52</t>
  </si>
  <si>
    <t>гидроизоляция панельных швов кв.41 13.11.2023 акт109</t>
  </si>
  <si>
    <t>Гидроизоляция вентканала ,частичный ремонт кровли кв.49 акт</t>
  </si>
  <si>
    <t>Частичный ремонт кровли,подьем и монтаж шифера кв.68 акт</t>
  </si>
  <si>
    <t>Гидроизоляция примыкания 2 вентканала ,частичный ремонт кровли 1 подьезд акт 92 от 17.09.23</t>
  </si>
  <si>
    <t>Гидроизоляция швов кв.9</t>
  </si>
  <si>
    <t>Частичный ремонт кровли , гидроиз вент кв 91</t>
  </si>
  <si>
    <t>Ремонт межпанельных швов кв.72</t>
  </si>
  <si>
    <t>Гидроизоляция швов кв.5</t>
  </si>
  <si>
    <t>Гидроизоляция швов кв.101</t>
  </si>
  <si>
    <t>Гидроизоляция швов кв.35</t>
  </si>
  <si>
    <t>Гидроизоляция стоек огражд.антенн и примыкания к фасаду ПВХ кровли кв.46</t>
  </si>
  <si>
    <t>Ремонт ПВХ кровли,замена 2 воронок кв 94</t>
  </si>
  <si>
    <t>Демонтаж и спуск аварийной конструкции и гидроизоляция швов межпанельных кв 45</t>
  </si>
  <si>
    <t>Гидроизоляция примыкания  вентканала ,частичный ремонт кровли кв48 акт 91 от 17.09.23</t>
  </si>
  <si>
    <t>Гидроизоляция межпанельных швов кв.76</t>
  </si>
  <si>
    <t>Гидроизоляция межпанельных швов кв.85</t>
  </si>
  <si>
    <t>Гидроизоляция межпанельных швов кв.30</t>
  </si>
  <si>
    <t>Гидроизоляция примыкания 2 вентканала ,частичный ремонт кв 35 акт 93 от 18.09.23</t>
  </si>
  <si>
    <t>Очистка кровли ,желобов и воронок кв.68</t>
  </si>
  <si>
    <t>Гидроизоляция межпанельных швов кв.89</t>
  </si>
  <si>
    <t>Гидроизоляция межпанельных швов кв.120</t>
  </si>
  <si>
    <t>Работы по ремонту межпанельных швов 28</t>
  </si>
  <si>
    <t>Работы по ремонту межпанельных швов 33</t>
  </si>
  <si>
    <t>22,06,2023</t>
  </si>
  <si>
    <t>21,06,2023</t>
  </si>
  <si>
    <t>Гидроизоляция швов кв.40 акт 87 от 10,09,2023</t>
  </si>
  <si>
    <t>06,09,2023</t>
  </si>
  <si>
    <t>Гидроизоляция примыкания  вентканала кв70 акт 84 от 06.09.23</t>
  </si>
  <si>
    <t>Гидроизоляция примыкания  вентканала ,частичный ремонт кровли кв69 акт 85 от 07.09.23</t>
  </si>
  <si>
    <t>Гидроизоляция межпанельных швов кв.16</t>
  </si>
  <si>
    <t>27,08,2023</t>
  </si>
  <si>
    <t>Гидроизоляция межпанельных швов кв.24</t>
  </si>
  <si>
    <t>26,08,2023</t>
  </si>
  <si>
    <t>Гидроизоляция стойки антенны кв 77</t>
  </si>
  <si>
    <t>07,09,2023</t>
  </si>
  <si>
    <t>23,08,2023</t>
  </si>
  <si>
    <t>Ремонт ПВХ кровли,замена 2 воронок кв 96</t>
  </si>
  <si>
    <t>22,08,2023</t>
  </si>
  <si>
    <t>Гидроизоляция швов кв.14</t>
  </si>
  <si>
    <t>21,08,2023</t>
  </si>
  <si>
    <t>Частичный ремонт кровли кв.27</t>
  </si>
  <si>
    <t>19,08,2023</t>
  </si>
  <si>
    <t>18,08,2023</t>
  </si>
  <si>
    <t>Очистка кровли,желобов, воронок</t>
  </si>
  <si>
    <t>Работы по ремонту межпанельных швов 34</t>
  </si>
  <si>
    <t>15,08,2023</t>
  </si>
  <si>
    <t>Работы по ремонту межпанельных швов 16</t>
  </si>
  <si>
    <t>17,07,2023</t>
  </si>
  <si>
    <t>10,07,2023</t>
  </si>
  <si>
    <t>Гидроизоляция швов кв.43</t>
  </si>
  <si>
    <t>Гидроизоляция примыкания вент канала, частичный ремонт кровли и монтаж двери на крыше кв.12</t>
  </si>
  <si>
    <t>24,06,2023</t>
  </si>
  <si>
    <t>Гидроизоляция швов ,демонтаж и спуск аварийных ЖБИ конструкций</t>
  </si>
  <si>
    <t>26,06,2023</t>
  </si>
  <si>
    <t>Гидроизоляция примыкания вент канала,кв.14</t>
  </si>
  <si>
    <t xml:space="preserve">Ремонт ливнесточной трубы </t>
  </si>
  <si>
    <t>13,06,2023</t>
  </si>
  <si>
    <t>Подрезка лозы винограда с 6 по 1 этаж кв.105</t>
  </si>
  <si>
    <t>6,06,2023</t>
  </si>
  <si>
    <t>Гидроизоляция межпанельных швов кв.19</t>
  </si>
  <si>
    <t>30,05,2023</t>
  </si>
  <si>
    <t>Частичный ремонт кровли кв.71</t>
  </si>
  <si>
    <t>17,05,2023</t>
  </si>
  <si>
    <t>Монтаж ,демонтаж плиты керамогранита,правка плит и кляймеров</t>
  </si>
  <si>
    <t>26,05,2023</t>
  </si>
  <si>
    <t>частичный ремонт кровли,   акт №52 от 19,05,2023 кв.41</t>
  </si>
  <si>
    <t>18,05,2023</t>
  </si>
  <si>
    <t>Частичный ремонт кровли и гидроизоляция вентанала кв.56</t>
  </si>
  <si>
    <t>11,05,2023</t>
  </si>
  <si>
    <t>Ремонт кровли, гидроизоляция швов кв.94</t>
  </si>
  <si>
    <t>Ремонт кровли, гидроизоляция швов кв.95</t>
  </si>
  <si>
    <t>Частичный ремонт кровли кв.40</t>
  </si>
  <si>
    <t>10,05,2023</t>
  </si>
  <si>
    <t>Частичный ремонт кровли кв.60</t>
  </si>
  <si>
    <t>Ремонт кровли, гидроизоляция примыкания ветканалов  кв.10</t>
  </si>
  <si>
    <t>Гидроизоляция швов кв.21</t>
  </si>
  <si>
    <t>20,04,2023</t>
  </si>
  <si>
    <t>19,04,2023</t>
  </si>
  <si>
    <t>Гидроизоляция швов кв.71</t>
  </si>
  <si>
    <t>18,04,2023</t>
  </si>
  <si>
    <t>Частичный ремонт кровли, гидроизоляция швов кв.13</t>
  </si>
  <si>
    <t>Гидроизоляция швов кв.37</t>
  </si>
  <si>
    <t>14,04,2023</t>
  </si>
  <si>
    <t>Ремонт кровли .гидроизоляция примыканий кв.94</t>
  </si>
  <si>
    <t>13,04,2023</t>
  </si>
  <si>
    <t>11,04,2023</t>
  </si>
  <si>
    <t>04,04,2023</t>
  </si>
  <si>
    <t>Ремонт кровли, гидроизоляция  ветканалов  кв.10</t>
  </si>
  <si>
    <t>Замена ламп заградительных огней 2 под</t>
  </si>
  <si>
    <t>16,03,2023</t>
  </si>
  <si>
    <t>Гидроизоляция швов кв 52</t>
  </si>
  <si>
    <t>03,04,2023</t>
  </si>
  <si>
    <t>Замена мягкой кровли крышки л/марша  5 под</t>
  </si>
  <si>
    <t>Частичный ремонт кровли и гидроизоляция вентанала кв.17</t>
  </si>
  <si>
    <t>14,03,2023</t>
  </si>
  <si>
    <t>Гидроиз вентканала, ремонт кровли кв58</t>
  </si>
  <si>
    <t>6,03,2023</t>
  </si>
  <si>
    <t>9,03,2023</t>
  </si>
  <si>
    <t>22,03,2023</t>
  </si>
  <si>
    <t>Гидроизоляция швов кв 50</t>
  </si>
  <si>
    <t>20,03,2023</t>
  </si>
  <si>
    <t>Гидроиз вентканала,  кв19</t>
  </si>
  <si>
    <t>Гидроиз.вентканала, част. Ремонт кровли кв28</t>
  </si>
  <si>
    <t>15,03,2023</t>
  </si>
  <si>
    <t>Гидроизоляция швов кв 40</t>
  </si>
  <si>
    <t>Гидроизоляция швов, ремонт ливн. Трубы кв 16</t>
  </si>
  <si>
    <t>3,03,2023</t>
  </si>
  <si>
    <t>Частичный ремонт кровли и гидроизоляция вентанала кв.37</t>
  </si>
  <si>
    <t>01,03,2023</t>
  </si>
  <si>
    <t>Гидроизоляция межпанельных швов кв.49</t>
  </si>
  <si>
    <t>8,02,2023</t>
  </si>
  <si>
    <t>Част ремонт кровли, гидроизоляция прим. Вентканала кв76</t>
  </si>
  <si>
    <t>2,02,2023</t>
  </si>
  <si>
    <t>обрезка фановой трубы кв.52</t>
  </si>
  <si>
    <t>18,01,2023</t>
  </si>
  <si>
    <t>обрезка фановой трубы кв.20</t>
  </si>
  <si>
    <t>13,01,2023</t>
  </si>
  <si>
    <t>11,01,2023</t>
  </si>
  <si>
    <t>10,01,2023</t>
  </si>
  <si>
    <t>Гидроизоляция межпанельных швов кв.69</t>
  </si>
  <si>
    <t>Космет ремонт стен и потолков в 1 подьезде</t>
  </si>
  <si>
    <t>27,12,2023</t>
  </si>
  <si>
    <t>Укладка в кабель-канал электропроводов по стенам и замена светильников в 1 подъезде</t>
  </si>
  <si>
    <t>20,12,2023</t>
  </si>
  <si>
    <t>Закрепление пласт.окон 2 шт в 3 подьезде</t>
  </si>
  <si>
    <t>6,12,2023</t>
  </si>
  <si>
    <t>космет. Ремонт стен и потолков 2 подъезда Акт 64 от28,11,2023</t>
  </si>
  <si>
    <t>част.ремонт стен и потолков в 6 подъезде</t>
  </si>
  <si>
    <t>20,11,2023</t>
  </si>
  <si>
    <t>Покраск дверей 4 шт, закраска графити на фас</t>
  </si>
  <si>
    <t>Ремонт детской площадки(качели и песочницы</t>
  </si>
  <si>
    <t>17,11,2023</t>
  </si>
  <si>
    <t>Ремонт мусороприемников 3 шт</t>
  </si>
  <si>
    <t>15,11,2023</t>
  </si>
  <si>
    <t>13,11,2023</t>
  </si>
  <si>
    <t xml:space="preserve"> Ремонт входной группы в 1 подьезд со стороны двора</t>
  </si>
  <si>
    <t xml:space="preserve"> Ремонт входной группы в 1 подьезд со стороны остановки</t>
  </si>
  <si>
    <t>10,11,2023</t>
  </si>
  <si>
    <t>Работы по окрашиванию МАФ на бельевой площадке и частичное окрашивание фасада домадля закрашивания граффити</t>
  </si>
  <si>
    <t>7,11,2023</t>
  </si>
  <si>
    <t>Косметический ремонт входных групп 2шт</t>
  </si>
  <si>
    <t>30,10,2023</t>
  </si>
  <si>
    <t>Косм. ремонт входных групп 4 шт в 1 и 2 блок</t>
  </si>
  <si>
    <t>24,10,2023</t>
  </si>
  <si>
    <t>Прочистка кан. Труб до колодцев 4 шт в 1 бл</t>
  </si>
  <si>
    <t>19,10,2023</t>
  </si>
  <si>
    <t>Покраска подоконниковв 1.и 2 подьездах, замена кафельной плитки при входе во 2 подьезд,частичный ремонт ступенек во 2 подьезде, установка перил во 2 подьезд</t>
  </si>
  <si>
    <t>10,10,2023</t>
  </si>
  <si>
    <t>Ремонт кровли и гидроизоляция внутреннего лежака водоотведения в 4 подьезде</t>
  </si>
  <si>
    <t>4,10,2023</t>
  </si>
  <si>
    <t>Укрепление и ремонт МАФ на прид. Террит</t>
  </si>
  <si>
    <t>28,09,2023</t>
  </si>
  <si>
    <t>18,09,2023</t>
  </si>
  <si>
    <t>Работы по укладке линокрома на козырек при входе в подьезд и ремонт входной группы в 6 подьезд</t>
  </si>
  <si>
    <t>15,09,2023</t>
  </si>
  <si>
    <t>Работы по укладке линокрома на козырек при входе в подьезд и ремонт входной группы в 4 подьезд</t>
  </si>
  <si>
    <t>ремонт стен и потолков в 4 подъезде</t>
  </si>
  <si>
    <t>14,09,2023</t>
  </si>
  <si>
    <t>Ремонт стен и потолка на 1 этаже</t>
  </si>
  <si>
    <t>11,09,2023</t>
  </si>
  <si>
    <t>Выполнены работы по снятию старой и укладке новой плитки на 1 этаже</t>
  </si>
  <si>
    <t>5,09,2023</t>
  </si>
  <si>
    <t>Замена канал трубы до колодца в 4 подьезде</t>
  </si>
  <si>
    <t>31,08,2023</t>
  </si>
  <si>
    <t>Окрашивание перил перед входом в подьезды 6</t>
  </si>
  <si>
    <t>29,08,2023</t>
  </si>
  <si>
    <t>Работы по очистке от ТБО и выносу его и снятой плитки к бункеру и погрузке в бункер</t>
  </si>
  <si>
    <t>Замена кан. Лежака в подвале 3 подьезда</t>
  </si>
  <si>
    <t>Замена кан. Лежака в подвале 2 подьезда</t>
  </si>
  <si>
    <t>8,08,2023</t>
  </si>
  <si>
    <t>Замена кан. Лежака в подвале 1 подьезда</t>
  </si>
  <si>
    <t>31,07,2023</t>
  </si>
  <si>
    <t>Ремонтные работы в лифтах 3 шт</t>
  </si>
  <si>
    <t>25,07,2023</t>
  </si>
  <si>
    <t>Изготовление и установка новой дверцы и рамы в мусрокамере 1 блока</t>
  </si>
  <si>
    <t>24,07,2023</t>
  </si>
  <si>
    <t>Косметический ремонт стен и потолков (лестница)</t>
  </si>
  <si>
    <t>20,07,2023</t>
  </si>
  <si>
    <t>Работы по укладке новой плитки на л/площадках во 2 подьезде</t>
  </si>
  <si>
    <t>Ремонт и укрепление перил на опорной стен</t>
  </si>
  <si>
    <t>7,07,2023</t>
  </si>
  <si>
    <t>Спил деревьев на придомовой территории</t>
  </si>
  <si>
    <t>6,07,2023</t>
  </si>
  <si>
    <t>Ремонт детской площадки,фасадной плитки</t>
  </si>
  <si>
    <t>5,07,2023</t>
  </si>
  <si>
    <t>Демонтаж старой и изготовление новой металичесской двери и новой металической коробки на выход на чердак</t>
  </si>
  <si>
    <t>4,07,2023</t>
  </si>
  <si>
    <t xml:space="preserve"> Ремонт входной группы в 2 подьезд со стороны двора</t>
  </si>
  <si>
    <t>3,07,2023</t>
  </si>
  <si>
    <t xml:space="preserve"> Ремонт входной группы в 2 подьезд со стороны остановки</t>
  </si>
  <si>
    <t>30,06,2023</t>
  </si>
  <si>
    <t>Космет. Ремонт стен и потолков на 1 этаже во 2 подьезд</t>
  </si>
  <si>
    <t>27,06,2023</t>
  </si>
  <si>
    <t>Ремонт металических дверей входа в подвал</t>
  </si>
  <si>
    <t>Окрашивание опорной стены</t>
  </si>
  <si>
    <t>16,06,2023</t>
  </si>
  <si>
    <t>Ремонт покрытия придомовой территории</t>
  </si>
  <si>
    <t>Работы по настилу кровельного покрытия при входе в 3 подьезд,космет. Ремонт входной группы в 3 подьезд</t>
  </si>
  <si>
    <t>9,06,2023</t>
  </si>
  <si>
    <t>Замена лежаков отопления по подвалу 1 и 2 подьезда</t>
  </si>
  <si>
    <t>7,06,2023</t>
  </si>
  <si>
    <t>Космет. Ремонт стен и потолков во 2 под.</t>
  </si>
  <si>
    <t>5,06,2023</t>
  </si>
  <si>
    <t>Космет ремонт стен и потолков 1 подьезд</t>
  </si>
  <si>
    <t>31,05,2023</t>
  </si>
  <si>
    <t>Замена канал. Трубы до канализационного колодца в 1 подьезде</t>
  </si>
  <si>
    <t>21,а</t>
  </si>
  <si>
    <t>Замена канал. Трубы до канализационного колодца в 2 подьезде</t>
  </si>
  <si>
    <t>26,04,2023</t>
  </si>
  <si>
    <t>Ремонт металических дверей в подвал</t>
  </si>
  <si>
    <t>24,04,2023</t>
  </si>
  <si>
    <t>Космет ремонт стен и потолков в 4 подьезде</t>
  </si>
  <si>
    <t>21,04,2023</t>
  </si>
  <si>
    <t>Косм. Ремонт помещения машинного отделения над 1 подьездом</t>
  </si>
  <si>
    <t>Ремонт входной группы в 9 подьезд</t>
  </si>
  <si>
    <t>10,04,2023</t>
  </si>
  <si>
    <t>уборка подьездов 1.2.4.6</t>
  </si>
  <si>
    <t>6,04,2023</t>
  </si>
  <si>
    <t>Космет. Ремонт стен и потолков в 9 подьезде</t>
  </si>
  <si>
    <t>31,03,2023</t>
  </si>
  <si>
    <t>Ограждение кустарника на детской площадке</t>
  </si>
  <si>
    <t>29,03,2023</t>
  </si>
  <si>
    <t>работы по ремонту и окрашиван входных дв3.4.5</t>
  </si>
  <si>
    <t>Установка доп.решеток на подвальные продухи в районе теплотрассы,установка доп. Полос на подвальные продухи по периметру дома</t>
  </si>
  <si>
    <t>Очистка чердака от бытового мусора</t>
  </si>
  <si>
    <t>10,03,2023</t>
  </si>
  <si>
    <t xml:space="preserve"> Ремонт стен и потолков на л/кл у лифтов</t>
  </si>
  <si>
    <t>прочистка канализации от колодца ло колодца в 1 блоке</t>
  </si>
  <si>
    <t>1,03,2023</t>
  </si>
  <si>
    <t>прочистка канализации от колодца ло колодца в 2 блоке</t>
  </si>
  <si>
    <t>22,02,2023</t>
  </si>
  <si>
    <t>Замена запорной арматуры в подвале</t>
  </si>
  <si>
    <t>10,02,2023</t>
  </si>
  <si>
    <t>Установка поликарбоната на выход из дома со стороны дома №21, удлинение трубы внутреннего ливнестока на прид. Территории</t>
  </si>
  <si>
    <t>9,02,2023</t>
  </si>
  <si>
    <t>ремонт стен и потолков в 3 подъезде</t>
  </si>
  <si>
    <t>24,01,2023</t>
  </si>
  <si>
    <t>Работы по укладке линокрома на козырек при входе в подьезд и ремонт входной группы в 3 подьезд</t>
  </si>
  <si>
    <t>26,01,2023</t>
  </si>
  <si>
    <t>ремонт стен и потолков 4 подьезда</t>
  </si>
  <si>
    <t>19,01,2023</t>
  </si>
  <si>
    <t>Ремонт метал. Ворот , метал. Ограждения придовой территории, изготовление и установка мет. Цветочницы на придомовой территории</t>
  </si>
  <si>
    <t>17,01,2023</t>
  </si>
  <si>
    <t>Благоустройство ( субботник)</t>
  </si>
  <si>
    <t>Страхование, оценка лифтов</t>
  </si>
  <si>
    <t xml:space="preserve">Оценка, страхование лифтов </t>
  </si>
  <si>
    <t>Оценка, страхование лифтов</t>
  </si>
  <si>
    <t>Оценка,страхование лифтов</t>
  </si>
  <si>
    <t>Благоустройство (субботник)</t>
  </si>
  <si>
    <t>576,,84</t>
  </si>
  <si>
    <t>Установка ограждения(853040,36-475094,66)</t>
  </si>
  <si>
    <t>израсходовано</t>
  </si>
  <si>
    <t xml:space="preserve">остаток </t>
  </si>
  <si>
    <t>Работы по ремонту межпанельных швов кв. 33</t>
  </si>
  <si>
    <t>290081,76+</t>
  </si>
  <si>
    <t>замена 2 воронок ливнестока кв.96</t>
  </si>
  <si>
    <t>замена 2 воронок ливнестока кв.45</t>
  </si>
  <si>
    <t>дополнительно</t>
  </si>
  <si>
    <t>дополительно</t>
  </si>
  <si>
    <t>Оплачено неж помещениями в 2023</t>
  </si>
  <si>
    <t>субботник</t>
  </si>
  <si>
    <t>материалы</t>
  </si>
  <si>
    <t>спецсредства</t>
  </si>
  <si>
    <t>благоустройство</t>
  </si>
  <si>
    <t>Отчет составлен: 10.03.2024года</t>
  </si>
  <si>
    <t>обрезка деревьев</t>
  </si>
  <si>
    <t>Ремонт лифтов</t>
  </si>
  <si>
    <t>Полив растений</t>
  </si>
  <si>
    <t>Обрезка кустарников</t>
  </si>
  <si>
    <t>Обрезка дер.</t>
  </si>
  <si>
    <t>Обрезка деревьев, покос</t>
  </si>
  <si>
    <t>Обрезка деревьев,покос</t>
  </si>
  <si>
    <t>Уборка придомовой территории, обрезка, покос.</t>
  </si>
  <si>
    <t>Уборка придомовой территории, обрезка, покос</t>
  </si>
  <si>
    <t>Кронирование, обрезка</t>
  </si>
  <si>
    <t>Уборка придомовой территории,покос</t>
  </si>
  <si>
    <t>4.3. Доход от сдачи в аренду помещений:</t>
  </si>
  <si>
    <t>Неж помещения</t>
  </si>
  <si>
    <t>уборка придомовой территории входящей в ОИ, покос</t>
  </si>
  <si>
    <t>Уборка придомовой территории, покос</t>
  </si>
  <si>
    <t>Уборка придомовой территории , покос</t>
  </si>
  <si>
    <t>кр</t>
  </si>
  <si>
    <t>Благоустройство (покос)</t>
  </si>
  <si>
    <t>покос тавы</t>
  </si>
  <si>
    <t>Поверка средств измерения</t>
  </si>
  <si>
    <t>гидроизоляция панельных швов кв.7 акт113</t>
  </si>
  <si>
    <t xml:space="preserve"> г.Сочи, ул.Абрикосовая 25, кв. 20</t>
  </si>
  <si>
    <t xml:space="preserve"> г.Сочи, ул.Абрикосовая 25, кв. 41</t>
  </si>
  <si>
    <t xml:space="preserve"> г.Сочи, ул.Абрикосовая 25, кв. 42</t>
  </si>
  <si>
    <t xml:space="preserve"> г.Сочи, ул.Абрикосовая 25, кв. 59</t>
  </si>
  <si>
    <t xml:space="preserve"> г.Сочи, ул.Абрикосовая 25, кв. 81</t>
  </si>
  <si>
    <t xml:space="preserve"> г.Сочи, ул.Абрикосовая 25, кв. 83</t>
  </si>
  <si>
    <t xml:space="preserve"> г.Сочи, ул.Абрикосовая 25, кв. 91</t>
  </si>
  <si>
    <t xml:space="preserve"> г.Сочи, ул.Абрикосовая 25, кв. 119</t>
  </si>
  <si>
    <t xml:space="preserve"> г.Сочи, ул.Абрикосовая 25, кв. 130</t>
  </si>
  <si>
    <t xml:space="preserve"> г.Сочи, ул.Абрикосовая 25, кв. 144</t>
  </si>
  <si>
    <t>Перечень услуг и работ, необходимых для обеспечения надлежащего содержания общего имущества жилого дома  на Ясногорская 15</t>
  </si>
  <si>
    <t>ррррр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</si>
</sst>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;@"/>
    <numFmt numFmtId="165" formatCode="#,##0.00&quot;р.&quot;"/>
    <numFmt numFmtId="166" formatCode="\ #,##0.00&quot;    &quot;;\-#,##0.00&quot;    &quot;;&quot; -&quot;#&quot;    &quot;;@\ "/>
    <numFmt numFmtId="167" formatCode="dd/mm/yy"/>
    <numFmt numFmtId="168" formatCode="d/m;@"/>
  </numFmts>
  <fonts count="129" x14ac:knownFonts="1">
    <font>
      <sz val="11"/>
      <color theme="1"/>
      <name val="Calibri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Arial Cyr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 Cyr"/>
      <charset val="204"/>
    </font>
    <font>
      <b/>
      <sz val="14"/>
      <name val="Arial Cyr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color theme="0" tint="-4.9989318521683403E-2"/>
      <name val="Arial Cyr"/>
      <charset val="204"/>
    </font>
    <font>
      <sz val="14"/>
      <name val="Arial Cyr"/>
      <charset val="204"/>
    </font>
    <font>
      <sz val="11"/>
      <color theme="0" tint="-4.9989318521683403E-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0"/>
      <name val="Arial Cyr"/>
      <charset val="204"/>
    </font>
    <font>
      <sz val="8"/>
      <color theme="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2">
    <xf numFmtId="0" fontId="0" fillId="0" borderId="0"/>
    <xf numFmtId="0" fontId="83" fillId="0" borderId="0"/>
    <xf numFmtId="0" fontId="88" fillId="0" borderId="0"/>
    <xf numFmtId="0" fontId="36" fillId="0" borderId="0"/>
    <xf numFmtId="0" fontId="88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14" fillId="0" borderId="0"/>
    <xf numFmtId="0" fontId="13" fillId="0" borderId="0"/>
    <xf numFmtId="0" fontId="8" fillId="0" borderId="0"/>
  </cellStyleXfs>
  <cellXfs count="735">
    <xf numFmtId="0" fontId="0" fillId="0" borderId="0" xfId="0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 applyAlignment="1">
      <alignment wrapText="1"/>
    </xf>
    <xf numFmtId="0" fontId="64" fillId="0" borderId="0" xfId="0" applyFont="1"/>
    <xf numFmtId="0" fontId="64" fillId="0" borderId="1" xfId="0" applyFont="1" applyBorder="1"/>
    <xf numFmtId="0" fontId="68" fillId="0" borderId="1" xfId="0" applyFont="1" applyBorder="1"/>
    <xf numFmtId="0" fontId="69" fillId="0" borderId="1" xfId="0" applyFont="1" applyBorder="1"/>
    <xf numFmtId="0" fontId="70" fillId="0" borderId="1" xfId="0" applyFont="1" applyBorder="1"/>
    <xf numFmtId="0" fontId="71" fillId="0" borderId="0" xfId="0" applyFont="1"/>
    <xf numFmtId="0" fontId="67" fillId="0" borderId="0" xfId="0" applyFont="1"/>
    <xf numFmtId="0" fontId="67" fillId="0" borderId="1" xfId="0" applyFont="1" applyBorder="1"/>
    <xf numFmtId="0" fontId="69" fillId="0" borderId="0" xfId="0" applyFont="1"/>
    <xf numFmtId="0" fontId="73" fillId="0" borderId="0" xfId="0" applyFont="1"/>
    <xf numFmtId="0" fontId="65" fillId="0" borderId="1" xfId="0" applyFont="1" applyBorder="1"/>
    <xf numFmtId="0" fontId="66" fillId="0" borderId="1" xfId="0" applyFont="1" applyBorder="1"/>
    <xf numFmtId="2" fontId="65" fillId="0" borderId="1" xfId="0" applyNumberFormat="1" applyFont="1" applyBorder="1"/>
    <xf numFmtId="0" fontId="74" fillId="0" borderId="0" xfId="0" applyFont="1"/>
    <xf numFmtId="0" fontId="72" fillId="0" borderId="0" xfId="0" applyFont="1"/>
    <xf numFmtId="0" fontId="67" fillId="0" borderId="0" xfId="0" applyFont="1" applyAlignment="1">
      <alignment horizontal="left" wrapText="1"/>
    </xf>
    <xf numFmtId="0" fontId="64" fillId="0" borderId="0" xfId="0" applyFont="1" applyAlignment="1">
      <alignment horizontal="left" wrapText="1"/>
    </xf>
    <xf numFmtId="0" fontId="67" fillId="0" borderId="0" xfId="0" applyFont="1" applyAlignment="1">
      <alignment wrapText="1"/>
    </xf>
    <xf numFmtId="0" fontId="70" fillId="0" borderId="0" xfId="0" applyFont="1" applyAlignment="1">
      <alignment horizontal="left" wrapText="1"/>
    </xf>
    <xf numFmtId="0" fontId="70" fillId="0" borderId="0" xfId="0" applyFont="1"/>
    <xf numFmtId="0" fontId="70" fillId="0" borderId="7" xfId="0" applyFont="1" applyBorder="1"/>
    <xf numFmtId="0" fontId="64" fillId="0" borderId="8" xfId="0" applyFont="1" applyBorder="1"/>
    <xf numFmtId="0" fontId="64" fillId="0" borderId="6" xfId="0" applyFont="1" applyBorder="1"/>
    <xf numFmtId="0" fontId="75" fillId="0" borderId="0" xfId="0" applyFont="1"/>
    <xf numFmtId="0" fontId="60" fillId="0" borderId="0" xfId="0" applyFont="1"/>
    <xf numFmtId="0" fontId="0" fillId="0" borderId="3" xfId="0" applyBorder="1"/>
    <xf numFmtId="0" fontId="0" fillId="0" borderId="1" xfId="0" applyBorder="1"/>
    <xf numFmtId="0" fontId="60" fillId="0" borderId="1" xfId="0" applyFont="1" applyBorder="1"/>
    <xf numFmtId="0" fontId="60" fillId="0" borderId="5" xfId="0" applyFont="1" applyBorder="1"/>
    <xf numFmtId="0" fontId="60" fillId="0" borderId="4" xfId="0" applyFont="1" applyBorder="1"/>
    <xf numFmtId="0" fontId="60" fillId="0" borderId="3" xfId="0" applyFont="1" applyBorder="1"/>
    <xf numFmtId="0" fontId="67" fillId="0" borderId="5" xfId="0" applyFont="1" applyBorder="1" applyAlignment="1">
      <alignment horizontal="center"/>
    </xf>
    <xf numFmtId="0" fontId="0" fillId="0" borderId="4" xfId="0" applyBorder="1"/>
    <xf numFmtId="0" fontId="77" fillId="0" borderId="5" xfId="0" applyFont="1" applyBorder="1"/>
    <xf numFmtId="0" fontId="0" fillId="0" borderId="5" xfId="0" applyBorder="1"/>
    <xf numFmtId="0" fontId="0" fillId="0" borderId="6" xfId="0" applyBorder="1"/>
    <xf numFmtId="0" fontId="59" fillId="0" borderId="5" xfId="0" applyFont="1" applyBorder="1"/>
    <xf numFmtId="0" fontId="59" fillId="0" borderId="3" xfId="0" applyFont="1" applyBorder="1"/>
    <xf numFmtId="0" fontId="59" fillId="0" borderId="1" xfId="0" applyFont="1" applyBorder="1"/>
    <xf numFmtId="14" fontId="60" fillId="0" borderId="0" xfId="0" applyNumberFormat="1" applyFont="1"/>
    <xf numFmtId="0" fontId="75" fillId="0" borderId="1" xfId="0" applyFont="1" applyBorder="1"/>
    <xf numFmtId="0" fontId="58" fillId="0" borderId="0" xfId="0" applyFont="1"/>
    <xf numFmtId="0" fontId="57" fillId="0" borderId="0" xfId="0" applyFont="1"/>
    <xf numFmtId="0" fontId="76" fillId="0" borderId="0" xfId="0" applyFont="1"/>
    <xf numFmtId="0" fontId="56" fillId="0" borderId="0" xfId="0" applyFont="1"/>
    <xf numFmtId="0" fontId="55" fillId="0" borderId="0" xfId="0" applyFont="1"/>
    <xf numFmtId="0" fontId="54" fillId="0" borderId="0" xfId="0" applyFont="1"/>
    <xf numFmtId="0" fontId="54" fillId="0" borderId="3" xfId="0" applyFont="1" applyBorder="1"/>
    <xf numFmtId="0" fontId="54" fillId="0" borderId="5" xfId="0" applyFont="1" applyBorder="1"/>
    <xf numFmtId="0" fontId="53" fillId="0" borderId="0" xfId="0" applyFont="1"/>
    <xf numFmtId="0" fontId="52" fillId="0" borderId="0" xfId="0" applyFont="1"/>
    <xf numFmtId="0" fontId="0" fillId="0" borderId="5" xfId="0" applyBorder="1" applyAlignment="1">
      <alignment horizontal="center"/>
    </xf>
    <xf numFmtId="0" fontId="51" fillId="0" borderId="0" xfId="0" applyFont="1"/>
    <xf numFmtId="0" fontId="50" fillId="0" borderId="0" xfId="0" applyFont="1"/>
    <xf numFmtId="0" fontId="49" fillId="0" borderId="0" xfId="0" applyFont="1"/>
    <xf numFmtId="2" fontId="71" fillId="0" borderId="1" xfId="0" applyNumberFormat="1" applyFont="1" applyBorder="1"/>
    <xf numFmtId="0" fontId="81" fillId="0" borderId="12" xfId="0" applyFont="1" applyBorder="1" applyAlignment="1">
      <alignment horizontal="left" vertical="center" wrapText="1"/>
    </xf>
    <xf numFmtId="164" fontId="81" fillId="0" borderId="12" xfId="0" applyNumberFormat="1" applyFont="1" applyBorder="1" applyAlignment="1">
      <alignment horizontal="center" vertical="center"/>
    </xf>
    <xf numFmtId="165" fontId="81" fillId="0" borderId="12" xfId="0" applyNumberFormat="1" applyFont="1" applyBorder="1" applyAlignment="1">
      <alignment horizontal="right" vertical="center"/>
    </xf>
    <xf numFmtId="4" fontId="81" fillId="0" borderId="12" xfId="0" applyNumberFormat="1" applyFont="1" applyBorder="1" applyAlignment="1">
      <alignment horizontal="right" vertical="center"/>
    </xf>
    <xf numFmtId="0" fontId="81" fillId="2" borderId="12" xfId="0" applyFont="1" applyFill="1" applyBorder="1" applyAlignment="1">
      <alignment horizontal="left" vertical="center" wrapText="1"/>
    </xf>
    <xf numFmtId="4" fontId="81" fillId="2" borderId="12" xfId="0" applyNumberFormat="1" applyFont="1" applyFill="1" applyBorder="1" applyAlignment="1">
      <alignment horizontal="right" vertical="center"/>
    </xf>
    <xf numFmtId="0" fontId="61" fillId="0" borderId="1" xfId="0" applyFont="1" applyBorder="1"/>
    <xf numFmtId="0" fontId="0" fillId="0" borderId="0" xfId="0" quotePrefix="1"/>
    <xf numFmtId="0" fontId="66" fillId="0" borderId="0" xfId="0" applyFont="1"/>
    <xf numFmtId="2" fontId="82" fillId="0" borderId="0" xfId="0" applyNumberFormat="1" applyFont="1"/>
    <xf numFmtId="0" fontId="0" fillId="2" borderId="0" xfId="0" applyFill="1"/>
    <xf numFmtId="2" fontId="0" fillId="0" borderId="0" xfId="0" applyNumberFormat="1"/>
    <xf numFmtId="2" fontId="0" fillId="0" borderId="1" xfId="0" applyNumberFormat="1" applyBorder="1"/>
    <xf numFmtId="0" fontId="82" fillId="0" borderId="0" xfId="0" applyFont="1"/>
    <xf numFmtId="0" fontId="82" fillId="0" borderId="1" xfId="0" applyFont="1" applyBorder="1"/>
    <xf numFmtId="0" fontId="0" fillId="3" borderId="0" xfId="0" applyFill="1"/>
    <xf numFmtId="2" fontId="0" fillId="3" borderId="0" xfId="0" applyNumberFormat="1" applyFill="1"/>
    <xf numFmtId="0" fontId="48" fillId="0" borderId="1" xfId="0" applyFont="1" applyBorder="1"/>
    <xf numFmtId="0" fontId="68" fillId="0" borderId="0" xfId="0" applyFont="1"/>
    <xf numFmtId="0" fontId="65" fillId="0" borderId="0" xfId="0" applyFont="1"/>
    <xf numFmtId="2" fontId="68" fillId="0" borderId="1" xfId="0" applyNumberFormat="1" applyFont="1" applyBorder="1"/>
    <xf numFmtId="2" fontId="79" fillId="0" borderId="1" xfId="0" applyNumberFormat="1" applyFont="1" applyBorder="1"/>
    <xf numFmtId="0" fontId="0" fillId="4" borderId="0" xfId="0" applyFill="1"/>
    <xf numFmtId="0" fontId="0" fillId="5" borderId="0" xfId="0" applyFill="1"/>
    <xf numFmtId="2" fontId="70" fillId="0" borderId="1" xfId="1" applyNumberFormat="1" applyFont="1" applyBorder="1"/>
    <xf numFmtId="0" fontId="75" fillId="4" borderId="0" xfId="0" applyFont="1" applyFill="1"/>
    <xf numFmtId="2" fontId="68" fillId="0" borderId="0" xfId="0" applyNumberFormat="1" applyFont="1"/>
    <xf numFmtId="2" fontId="84" fillId="0" borderId="1" xfId="0" applyNumberFormat="1" applyFont="1" applyBorder="1"/>
    <xf numFmtId="2" fontId="70" fillId="0" borderId="1" xfId="0" applyNumberFormat="1" applyFont="1" applyBorder="1"/>
    <xf numFmtId="0" fontId="0" fillId="0" borderId="0" xfId="0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2" borderId="1" xfId="0" applyNumberFormat="1" applyFill="1" applyBorder="1"/>
    <xf numFmtId="2" fontId="82" fillId="0" borderId="1" xfId="0" applyNumberFormat="1" applyFont="1" applyBorder="1"/>
    <xf numFmtId="2" fontId="0" fillId="6" borderId="0" xfId="0" applyNumberFormat="1" applyFill="1"/>
    <xf numFmtId="0" fontId="47" fillId="0" borderId="0" xfId="0" applyFont="1"/>
    <xf numFmtId="0" fontId="76" fillId="3" borderId="0" xfId="0" applyFont="1" applyFill="1"/>
    <xf numFmtId="2" fontId="79" fillId="0" borderId="0" xfId="0" applyNumberFormat="1" applyFont="1"/>
    <xf numFmtId="0" fontId="46" fillId="0" borderId="0" xfId="0" applyFont="1"/>
    <xf numFmtId="2" fontId="70" fillId="0" borderId="0" xfId="1" applyNumberFormat="1" applyFont="1"/>
    <xf numFmtId="2" fontId="46" fillId="0" borderId="1" xfId="0" applyNumberFormat="1" applyFont="1" applyBorder="1"/>
    <xf numFmtId="0" fontId="76" fillId="4" borderId="0" xfId="0" applyFont="1" applyFill="1"/>
    <xf numFmtId="0" fontId="45" fillId="0" borderId="0" xfId="0" applyFont="1"/>
    <xf numFmtId="0" fontId="65" fillId="0" borderId="1" xfId="0" applyFont="1" applyBorder="1" applyAlignment="1">
      <alignment horizontal="center"/>
    </xf>
    <xf numFmtId="0" fontId="64" fillId="4" borderId="0" xfId="0" applyFont="1" applyFill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44" fillId="0" borderId="5" xfId="0" applyFont="1" applyBorder="1"/>
    <xf numFmtId="0" fontId="53" fillId="0" borderId="1" xfId="0" applyFont="1" applyBorder="1"/>
    <xf numFmtId="0" fontId="44" fillId="0" borderId="1" xfId="0" applyFont="1" applyBorder="1"/>
    <xf numFmtId="0" fontId="64" fillId="0" borderId="0" xfId="0" applyFont="1" applyAlignment="1">
      <alignment horizontal="left"/>
    </xf>
    <xf numFmtId="0" fontId="44" fillId="0" borderId="0" xfId="0" applyFont="1"/>
    <xf numFmtId="0" fontId="59" fillId="0" borderId="5" xfId="0" applyFont="1" applyBorder="1" applyAlignment="1">
      <alignment horizontal="right"/>
    </xf>
    <xf numFmtId="0" fontId="59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59" fillId="0" borderId="5" xfId="0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0" fontId="43" fillId="0" borderId="1" xfId="0" applyFont="1" applyBorder="1"/>
    <xf numFmtId="0" fontId="60" fillId="0" borderId="5" xfId="0" applyFont="1" applyBorder="1" applyAlignment="1">
      <alignment horizontal="center"/>
    </xf>
    <xf numFmtId="0" fontId="43" fillId="0" borderId="5" xfId="0" applyFont="1" applyBorder="1"/>
    <xf numFmtId="0" fontId="43" fillId="0" borderId="0" xfId="0" applyFont="1"/>
    <xf numFmtId="0" fontId="54" fillId="0" borderId="1" xfId="0" applyFont="1" applyBorder="1"/>
    <xf numFmtId="0" fontId="43" fillId="0" borderId="1" xfId="0" applyFont="1" applyBorder="1" applyAlignment="1">
      <alignment wrapText="1"/>
    </xf>
    <xf numFmtId="0" fontId="57" fillId="0" borderId="1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60" fillId="0" borderId="1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164" fontId="81" fillId="0" borderId="0" xfId="0" applyNumberFormat="1" applyFont="1" applyAlignment="1">
      <alignment horizontal="center" vertical="center"/>
    </xf>
    <xf numFmtId="165" fontId="81" fillId="0" borderId="0" xfId="0" applyNumberFormat="1" applyFont="1" applyAlignment="1">
      <alignment horizontal="right" vertical="center"/>
    </xf>
    <xf numFmtId="4" fontId="81" fillId="0" borderId="0" xfId="0" applyNumberFormat="1" applyFont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9" fillId="0" borderId="1" xfId="0" applyFont="1" applyBorder="1" applyAlignment="1">
      <alignment horizontal="center"/>
    </xf>
    <xf numFmtId="0" fontId="85" fillId="0" borderId="0" xfId="0" applyFont="1" applyAlignment="1">
      <alignment horizontal="left"/>
    </xf>
    <xf numFmtId="0" fontId="58" fillId="0" borderId="0" xfId="0" applyFont="1" applyAlignment="1">
      <alignment horizontal="right"/>
    </xf>
    <xf numFmtId="2" fontId="0" fillId="7" borderId="0" xfId="0" applyNumberFormat="1" applyFill="1"/>
    <xf numFmtId="0" fontId="42" fillId="0" borderId="0" xfId="0" applyFont="1"/>
    <xf numFmtId="0" fontId="84" fillId="0" borderId="0" xfId="0" applyFont="1"/>
    <xf numFmtId="0" fontId="84" fillId="0" borderId="7" xfId="0" applyFont="1" applyBorder="1"/>
    <xf numFmtId="0" fontId="71" fillId="0" borderId="8" xfId="0" applyFont="1" applyBorder="1"/>
    <xf numFmtId="0" fontId="71" fillId="0" borderId="6" xfId="0" applyFont="1" applyBorder="1"/>
    <xf numFmtId="0" fontId="71" fillId="2" borderId="0" xfId="0" applyFont="1" applyFill="1"/>
    <xf numFmtId="0" fontId="71" fillId="2" borderId="0" xfId="0" applyFont="1" applyFill="1" applyAlignment="1">
      <alignment horizontal="center"/>
    </xf>
    <xf numFmtId="0" fontId="74" fillId="2" borderId="0" xfId="0" applyFont="1" applyFill="1"/>
    <xf numFmtId="0" fontId="41" fillId="0" borderId="0" xfId="0" applyFont="1"/>
    <xf numFmtId="0" fontId="0" fillId="0" borderId="0" xfId="0" applyAlignment="1">
      <alignment horizontal="right"/>
    </xf>
    <xf numFmtId="0" fontId="70" fillId="0" borderId="6" xfId="0" applyFont="1" applyBorder="1"/>
    <xf numFmtId="0" fontId="40" fillId="0" borderId="0" xfId="0" applyFont="1"/>
    <xf numFmtId="0" fontId="39" fillId="0" borderId="0" xfId="0" applyFont="1"/>
    <xf numFmtId="0" fontId="39" fillId="0" borderId="1" xfId="0" applyFont="1" applyBorder="1"/>
    <xf numFmtId="2" fontId="0" fillId="4" borderId="0" xfId="0" applyNumberFormat="1" applyFill="1"/>
    <xf numFmtId="2" fontId="62" fillId="4" borderId="1" xfId="0" applyNumberFormat="1" applyFont="1" applyFill="1" applyBorder="1"/>
    <xf numFmtId="2" fontId="65" fillId="3" borderId="0" xfId="0" applyNumberFormat="1" applyFont="1" applyFill="1"/>
    <xf numFmtId="2" fontId="68" fillId="4" borderId="0" xfId="0" applyNumberFormat="1" applyFont="1" applyFill="1"/>
    <xf numFmtId="2" fontId="76" fillId="3" borderId="0" xfId="0" applyNumberFormat="1" applyFont="1" applyFill="1"/>
    <xf numFmtId="4" fontId="0" fillId="0" borderId="0" xfId="0" applyNumberFormat="1"/>
    <xf numFmtId="0" fontId="0" fillId="0" borderId="7" xfId="0" applyBorder="1"/>
    <xf numFmtId="4" fontId="76" fillId="2" borderId="0" xfId="0" applyNumberFormat="1" applyFont="1" applyFill="1"/>
    <xf numFmtId="2" fontId="87" fillId="0" borderId="0" xfId="0" applyNumberFormat="1" applyFont="1"/>
    <xf numFmtId="2" fontId="87" fillId="4" borderId="0" xfId="0" applyNumberFormat="1" applyFont="1" applyFill="1"/>
    <xf numFmtId="2" fontId="65" fillId="0" borderId="0" xfId="0" applyNumberFormat="1" applyFont="1"/>
    <xf numFmtId="2" fontId="87" fillId="0" borderId="1" xfId="0" applyNumberFormat="1" applyFont="1" applyBorder="1"/>
    <xf numFmtId="2" fontId="87" fillId="3" borderId="0" xfId="0" applyNumberFormat="1" applyFont="1" applyFill="1"/>
    <xf numFmtId="0" fontId="38" fillId="0" borderId="0" xfId="0" applyFont="1"/>
    <xf numFmtId="2" fontId="72" fillId="0" borderId="0" xfId="0" applyNumberFormat="1" applyFont="1"/>
    <xf numFmtId="0" fontId="76" fillId="4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2" fontId="79" fillId="3" borderId="0" xfId="0" applyNumberFormat="1" applyFont="1" applyFill="1"/>
    <xf numFmtId="2" fontId="37" fillId="0" borderId="1" xfId="0" quotePrefix="1" applyNumberFormat="1" applyFont="1" applyBorder="1"/>
    <xf numFmtId="0" fontId="88" fillId="0" borderId="0" xfId="2"/>
    <xf numFmtId="0" fontId="89" fillId="0" borderId="1" xfId="3" applyFont="1" applyBorder="1" applyAlignment="1">
      <alignment horizontal="center" wrapText="1"/>
    </xf>
    <xf numFmtId="0" fontId="88" fillId="0" borderId="1" xfId="2" applyBorder="1"/>
    <xf numFmtId="0" fontId="90" fillId="8" borderId="1" xfId="4" applyFont="1" applyFill="1" applyBorder="1" applyAlignment="1">
      <alignment horizontal="center" wrapText="1"/>
    </xf>
    <xf numFmtId="0" fontId="91" fillId="8" borderId="1" xfId="4" applyFont="1" applyFill="1" applyBorder="1" applyAlignment="1">
      <alignment horizontal="center" wrapText="1"/>
    </xf>
    <xf numFmtId="0" fontId="91" fillId="8" borderId="1" xfId="4" applyFont="1" applyFill="1" applyBorder="1" applyAlignment="1">
      <alignment wrapText="1"/>
    </xf>
    <xf numFmtId="0" fontId="90" fillId="8" borderId="1" xfId="2" applyFont="1" applyFill="1" applyBorder="1" applyAlignment="1">
      <alignment horizontal="center" wrapText="1"/>
    </xf>
    <xf numFmtId="0" fontId="91" fillId="8" borderId="1" xfId="2" applyFont="1" applyFill="1" applyBorder="1" applyAlignment="1">
      <alignment wrapText="1"/>
    </xf>
    <xf numFmtId="0" fontId="90" fillId="8" borderId="1" xfId="4" applyFont="1" applyFill="1" applyBorder="1" applyAlignment="1">
      <alignment horizontal="center" vertical="center" wrapText="1"/>
    </xf>
    <xf numFmtId="0" fontId="92" fillId="8" borderId="1" xfId="4" applyFont="1" applyFill="1" applyBorder="1" applyAlignment="1">
      <alignment horizontal="center" vertical="center" wrapText="1"/>
    </xf>
    <xf numFmtId="0" fontId="93" fillId="8" borderId="1" xfId="4" applyFont="1" applyFill="1" applyBorder="1" applyAlignment="1">
      <alignment horizontal="center" vertical="center" wrapText="1"/>
    </xf>
    <xf numFmtId="166" fontId="93" fillId="8" borderId="1" xfId="4" applyNumberFormat="1" applyFont="1" applyFill="1" applyBorder="1" applyAlignment="1">
      <alignment horizontal="center" vertical="center" wrapText="1"/>
    </xf>
    <xf numFmtId="0" fontId="93" fillId="8" borderId="1" xfId="2" applyFont="1" applyFill="1" applyBorder="1" applyAlignment="1">
      <alignment horizontal="center" vertical="center" wrapText="1"/>
    </xf>
    <xf numFmtId="0" fontId="98" fillId="8" borderId="1" xfId="4" applyFont="1" applyFill="1" applyBorder="1" applyAlignment="1">
      <alignment horizontal="center" vertical="center" wrapText="1"/>
    </xf>
    <xf numFmtId="166" fontId="98" fillId="8" borderId="1" xfId="4" applyNumberFormat="1" applyFont="1" applyFill="1" applyBorder="1" applyAlignment="1">
      <alignment horizontal="center" vertical="center" wrapText="1"/>
    </xf>
    <xf numFmtId="0" fontId="98" fillId="8" borderId="1" xfId="2" applyFont="1" applyFill="1" applyBorder="1" applyAlignment="1">
      <alignment horizontal="center" vertical="center" wrapText="1"/>
    </xf>
    <xf numFmtId="0" fontId="91" fillId="8" borderId="1" xfId="4" applyFont="1" applyFill="1" applyBorder="1" applyAlignment="1">
      <alignment horizontal="center" vertical="center" wrapText="1"/>
    </xf>
    <xf numFmtId="16" fontId="100" fillId="0" borderId="1" xfId="2" applyNumberFormat="1" applyFont="1" applyBorder="1"/>
    <xf numFmtId="0" fontId="101" fillId="0" borderId="1" xfId="3" applyFont="1" applyBorder="1" applyAlignment="1">
      <alignment horizontal="left" wrapText="1"/>
    </xf>
    <xf numFmtId="0" fontId="100" fillId="0" borderId="1" xfId="3" applyFont="1" applyBorder="1" applyAlignment="1">
      <alignment horizontal="center" vertical="center" wrapText="1"/>
    </xf>
    <xf numFmtId="0" fontId="89" fillId="0" borderId="1" xfId="3" applyFont="1" applyBorder="1" applyAlignment="1">
      <alignment horizontal="center" vertical="center"/>
    </xf>
    <xf numFmtId="0" fontId="100" fillId="0" borderId="1" xfId="3" applyFont="1" applyBorder="1" applyAlignment="1">
      <alignment horizontal="left" wrapText="1"/>
    </xf>
    <xf numFmtId="0" fontId="91" fillId="8" borderId="1" xfId="2" applyFont="1" applyFill="1" applyBorder="1" applyAlignment="1">
      <alignment horizontal="center" vertical="center"/>
    </xf>
    <xf numFmtId="0" fontId="98" fillId="8" borderId="1" xfId="2" applyFont="1" applyFill="1" applyBorder="1" applyAlignment="1">
      <alignment horizontal="left" wrapText="1"/>
    </xf>
    <xf numFmtId="0" fontId="90" fillId="8" borderId="1" xfId="2" applyFont="1" applyFill="1" applyBorder="1" applyAlignment="1">
      <alignment horizontal="center" vertical="center" wrapText="1"/>
    </xf>
    <xf numFmtId="0" fontId="101" fillId="0" borderId="1" xfId="3" applyFont="1" applyBorder="1" applyAlignment="1">
      <alignment wrapText="1"/>
    </xf>
    <xf numFmtId="2" fontId="89" fillId="0" borderId="1" xfId="3" applyNumberFormat="1" applyFont="1" applyBorder="1" applyAlignment="1">
      <alignment horizontal="center"/>
    </xf>
    <xf numFmtId="0" fontId="89" fillId="0" borderId="1" xfId="3" applyFont="1" applyBorder="1" applyAlignment="1">
      <alignment horizontal="center"/>
    </xf>
    <xf numFmtId="0" fontId="103" fillId="0" borderId="1" xfId="3" applyFont="1" applyBorder="1" applyAlignment="1">
      <alignment wrapText="1"/>
    </xf>
    <xf numFmtId="0" fontId="100" fillId="0" borderId="1" xfId="3" applyFont="1" applyBorder="1" applyAlignment="1">
      <alignment horizontal="center"/>
    </xf>
    <xf numFmtId="167" fontId="100" fillId="0" borderId="1" xfId="2" applyNumberFormat="1" applyFont="1" applyBorder="1"/>
    <xf numFmtId="0" fontId="102" fillId="8" borderId="1" xfId="2" applyFont="1" applyFill="1" applyBorder="1" applyAlignment="1">
      <alignment horizontal="justify"/>
    </xf>
    <xf numFmtId="0" fontId="90" fillId="8" borderId="1" xfId="2" applyFont="1" applyFill="1" applyBorder="1" applyAlignment="1">
      <alignment horizontal="center" vertical="center"/>
    </xf>
    <xf numFmtId="2" fontId="104" fillId="8" borderId="1" xfId="2" applyNumberFormat="1" applyFont="1" applyFill="1" applyBorder="1" applyAlignment="1">
      <alignment horizontal="center" vertical="center"/>
    </xf>
    <xf numFmtId="2" fontId="91" fillId="8" borderId="1" xfId="2" applyNumberFormat="1" applyFont="1" applyFill="1" applyBorder="1" applyAlignment="1">
      <alignment horizontal="center" vertical="center"/>
    </xf>
    <xf numFmtId="2" fontId="99" fillId="0" borderId="1" xfId="2" applyNumberFormat="1" applyFont="1" applyBorder="1" applyAlignment="1">
      <alignment horizontal="center" vertical="center"/>
    </xf>
    <xf numFmtId="0" fontId="91" fillId="8" borderId="1" xfId="2" applyFont="1" applyFill="1" applyBorder="1" applyAlignment="1">
      <alignment horizontal="center" vertical="top" wrapText="1"/>
    </xf>
    <xf numFmtId="0" fontId="90" fillId="8" borderId="1" xfId="2" applyFont="1" applyFill="1" applyBorder="1" applyAlignment="1">
      <alignment horizontal="left" wrapText="1"/>
    </xf>
    <xf numFmtId="2" fontId="90" fillId="8" borderId="1" xfId="2" applyNumberFormat="1" applyFont="1" applyFill="1" applyBorder="1" applyAlignment="1">
      <alignment horizontal="center" vertical="center" wrapText="1"/>
    </xf>
    <xf numFmtId="0" fontId="91" fillId="0" borderId="1" xfId="3" applyFont="1" applyBorder="1" applyAlignment="1">
      <alignment horizontal="left" vertical="center" wrapText="1"/>
    </xf>
    <xf numFmtId="2" fontId="91" fillId="8" borderId="1" xfId="2" applyNumberFormat="1" applyFont="1" applyFill="1" applyBorder="1" applyAlignment="1">
      <alignment horizontal="center" vertical="center" wrapText="1"/>
    </xf>
    <xf numFmtId="167" fontId="91" fillId="8" borderId="1" xfId="2" applyNumberFormat="1" applyFont="1" applyFill="1" applyBorder="1" applyAlignment="1">
      <alignment horizontal="center" vertical="top" wrapText="1"/>
    </xf>
    <xf numFmtId="0" fontId="90" fillId="8" borderId="1" xfId="2" applyFont="1" applyFill="1" applyBorder="1" applyAlignment="1">
      <alignment horizontal="justify"/>
    </xf>
    <xf numFmtId="2" fontId="90" fillId="8" borderId="1" xfId="4" applyNumberFormat="1" applyFont="1" applyFill="1" applyBorder="1" applyAlignment="1">
      <alignment horizontal="center" vertical="center" wrapText="1"/>
    </xf>
    <xf numFmtId="0" fontId="92" fillId="0" borderId="1" xfId="3" applyFont="1" applyBorder="1" applyAlignment="1">
      <alignment horizontal="left" vertical="center" wrapText="1"/>
    </xf>
    <xf numFmtId="0" fontId="92" fillId="8" borderId="1" xfId="2" applyFont="1" applyFill="1" applyBorder="1" applyAlignment="1">
      <alignment horizontal="justify" wrapText="1"/>
    </xf>
    <xf numFmtId="2" fontId="91" fillId="8" borderId="1" xfId="2" applyNumberFormat="1" applyFont="1" applyFill="1" applyBorder="1" applyAlignment="1">
      <alignment horizontal="center" wrapText="1"/>
    </xf>
    <xf numFmtId="0" fontId="91" fillId="8" borderId="1" xfId="2" applyFont="1" applyFill="1" applyBorder="1" applyAlignment="1">
      <alignment horizontal="justify"/>
    </xf>
    <xf numFmtId="0" fontId="98" fillId="8" borderId="1" xfId="2" applyFont="1" applyFill="1" applyBorder="1" applyAlignment="1">
      <alignment horizontal="justify"/>
    </xf>
    <xf numFmtId="0" fontId="98" fillId="8" borderId="1" xfId="2" applyFont="1" applyFill="1" applyBorder="1"/>
    <xf numFmtId="2" fontId="100" fillId="0" borderId="1" xfId="2" applyNumberFormat="1" applyFont="1" applyBorder="1" applyAlignment="1">
      <alignment horizontal="center" vertical="center"/>
    </xf>
    <xf numFmtId="0" fontId="90" fillId="8" borderId="1" xfId="2" applyFont="1" applyFill="1" applyBorder="1"/>
    <xf numFmtId="0" fontId="98" fillId="8" borderId="1" xfId="2" applyFont="1" applyFill="1" applyBorder="1" applyAlignment="1">
      <alignment horizontal="justify" vertical="center"/>
    </xf>
    <xf numFmtId="0" fontId="105" fillId="0" borderId="1" xfId="3" applyFont="1" applyBorder="1" applyAlignment="1">
      <alignment wrapText="1"/>
    </xf>
    <xf numFmtId="0" fontId="100" fillId="0" borderId="1" xfId="3" applyFont="1" applyBorder="1" applyAlignment="1">
      <alignment horizontal="center" wrapText="1"/>
    </xf>
    <xf numFmtId="0" fontId="102" fillId="8" borderId="1" xfId="2" applyFont="1" applyFill="1" applyBorder="1" applyAlignment="1">
      <alignment horizontal="left" vertical="top" wrapText="1"/>
    </xf>
    <xf numFmtId="0" fontId="91" fillId="8" borderId="1" xfId="2" applyFont="1" applyFill="1" applyBorder="1" applyAlignment="1">
      <alignment horizontal="center"/>
    </xf>
    <xf numFmtId="2" fontId="91" fillId="8" borderId="1" xfId="2" applyNumberFormat="1" applyFont="1" applyFill="1" applyBorder="1" applyAlignment="1">
      <alignment horizontal="center"/>
    </xf>
    <xf numFmtId="0" fontId="105" fillId="0" borderId="1" xfId="3" applyFont="1" applyBorder="1" applyAlignment="1">
      <alignment horizontal="left" vertical="top" wrapText="1"/>
    </xf>
    <xf numFmtId="0" fontId="91" fillId="8" borderId="1" xfId="2" applyFont="1" applyFill="1" applyBorder="1" applyAlignment="1">
      <alignment horizontal="left" vertical="center" wrapText="1"/>
    </xf>
    <xf numFmtId="2" fontId="106" fillId="8" borderId="1" xfId="2" applyNumberFormat="1" applyFont="1" applyFill="1" applyBorder="1" applyAlignment="1">
      <alignment horizontal="center" vertical="center"/>
    </xf>
    <xf numFmtId="0" fontId="90" fillId="8" borderId="1" xfId="2" applyFont="1" applyFill="1" applyBorder="1" applyAlignment="1">
      <alignment horizontal="left" vertical="center" wrapText="1"/>
    </xf>
    <xf numFmtId="0" fontId="98" fillId="8" borderId="1" xfId="2" applyFont="1" applyFill="1" applyBorder="1" applyAlignment="1">
      <alignment horizontal="center" wrapText="1"/>
    </xf>
    <xf numFmtId="2" fontId="90" fillId="8" borderId="1" xfId="2" applyNumberFormat="1" applyFont="1" applyFill="1" applyBorder="1" applyAlignment="1">
      <alignment horizontal="center"/>
    </xf>
    <xf numFmtId="2" fontId="88" fillId="0" borderId="1" xfId="2" applyNumberFormat="1" applyBorder="1" applyAlignment="1">
      <alignment horizontal="center"/>
    </xf>
    <xf numFmtId="0" fontId="91" fillId="8" borderId="1" xfId="2" applyFont="1" applyFill="1" applyBorder="1"/>
    <xf numFmtId="0" fontId="102" fillId="8" borderId="1" xfId="2" applyFont="1" applyFill="1" applyBorder="1" applyAlignment="1">
      <alignment horizontal="left" vertical="center" wrapText="1"/>
    </xf>
    <xf numFmtId="2" fontId="106" fillId="8" borderId="1" xfId="2" applyNumberFormat="1" applyFont="1" applyFill="1" applyBorder="1" applyAlignment="1">
      <alignment horizontal="center"/>
    </xf>
    <xf numFmtId="2" fontId="91" fillId="8" borderId="1" xfId="2" applyNumberFormat="1" applyFont="1" applyFill="1" applyBorder="1"/>
    <xf numFmtId="0" fontId="90" fillId="8" borderId="3" xfId="2" applyFont="1" applyFill="1" applyBorder="1" applyAlignment="1">
      <alignment horizontal="center" vertical="center"/>
    </xf>
    <xf numFmtId="2" fontId="107" fillId="8" borderId="1" xfId="2" applyNumberFormat="1" applyFont="1" applyFill="1" applyBorder="1" applyAlignment="1">
      <alignment horizontal="center"/>
    </xf>
    <xf numFmtId="2" fontId="102" fillId="8" borderId="1" xfId="2" applyNumberFormat="1" applyFont="1" applyFill="1" applyBorder="1" applyAlignment="1">
      <alignment horizontal="center"/>
    </xf>
    <xf numFmtId="2" fontId="104" fillId="8" borderId="1" xfId="2" applyNumberFormat="1" applyFont="1" applyFill="1" applyBorder="1" applyAlignment="1">
      <alignment horizontal="center"/>
    </xf>
    <xf numFmtId="0" fontId="91" fillId="9" borderId="1" xfId="2" applyFont="1" applyFill="1" applyBorder="1"/>
    <xf numFmtId="0" fontId="90" fillId="8" borderId="1" xfId="2" applyFont="1" applyFill="1" applyBorder="1" applyAlignment="1">
      <alignment horizontal="center"/>
    </xf>
    <xf numFmtId="2" fontId="106" fillId="9" borderId="1" xfId="2" applyNumberFormat="1" applyFont="1" applyFill="1" applyBorder="1" applyAlignment="1">
      <alignment horizontal="center"/>
    </xf>
    <xf numFmtId="2" fontId="91" fillId="9" borderId="1" xfId="2" applyNumberFormat="1" applyFont="1" applyFill="1" applyBorder="1" applyAlignment="1">
      <alignment horizontal="center"/>
    </xf>
    <xf numFmtId="0" fontId="91" fillId="9" borderId="1" xfId="2" applyFont="1" applyFill="1" applyBorder="1" applyAlignment="1">
      <alignment wrapText="1"/>
    </xf>
    <xf numFmtId="2" fontId="63" fillId="10" borderId="1" xfId="3" applyNumberFormat="1" applyFont="1" applyFill="1" applyBorder="1" applyAlignment="1">
      <alignment horizontal="center"/>
    </xf>
    <xf numFmtId="0" fontId="105" fillId="8" borderId="1" xfId="2" applyFont="1" applyFill="1" applyBorder="1"/>
    <xf numFmtId="0" fontId="100" fillId="8" borderId="1" xfId="2" applyFont="1" applyFill="1" applyBorder="1"/>
    <xf numFmtId="0" fontId="108" fillId="8" borderId="1" xfId="2" applyFont="1" applyFill="1" applyBorder="1"/>
    <xf numFmtId="0" fontId="105" fillId="8" borderId="0" xfId="2" applyFont="1" applyFill="1"/>
    <xf numFmtId="0" fontId="109" fillId="0" borderId="0" xfId="2" applyFont="1"/>
    <xf numFmtId="0" fontId="88" fillId="0" borderId="1" xfId="2" applyBorder="1" applyAlignment="1">
      <alignment horizontal="center"/>
    </xf>
    <xf numFmtId="0" fontId="110" fillId="0" borderId="1" xfId="2" applyFont="1" applyBorder="1" applyAlignment="1">
      <alignment horizontal="center" vertical="center"/>
    </xf>
    <xf numFmtId="0" fontId="111" fillId="0" borderId="1" xfId="2" applyFont="1" applyBorder="1" applyAlignment="1">
      <alignment horizontal="center"/>
    </xf>
    <xf numFmtId="2" fontId="111" fillId="0" borderId="1" xfId="2" applyNumberFormat="1" applyFont="1" applyBorder="1" applyAlignment="1">
      <alignment horizontal="center"/>
    </xf>
    <xf numFmtId="2" fontId="112" fillId="0" borderId="1" xfId="2" applyNumberFormat="1" applyFont="1" applyBorder="1" applyAlignment="1">
      <alignment horizontal="center"/>
    </xf>
    <xf numFmtId="2" fontId="90" fillId="8" borderId="1" xfId="2" applyNumberFormat="1" applyFont="1" applyFill="1" applyBorder="1"/>
    <xf numFmtId="2" fontId="111" fillId="0" borderId="1" xfId="2" applyNumberFormat="1" applyFont="1" applyBorder="1" applyAlignment="1">
      <alignment horizontal="center" vertical="center"/>
    </xf>
    <xf numFmtId="0" fontId="35" fillId="0" borderId="5" xfId="0" applyFont="1" applyBorder="1"/>
    <xf numFmtId="0" fontId="35" fillId="0" borderId="1" xfId="0" applyFont="1" applyBorder="1"/>
    <xf numFmtId="0" fontId="0" fillId="0" borderId="5" xfId="0" applyBorder="1" applyAlignment="1">
      <alignment horizontal="right"/>
    </xf>
    <xf numFmtId="0" fontId="34" fillId="0" borderId="1" xfId="0" applyFont="1" applyBorder="1"/>
    <xf numFmtId="0" fontId="59" fillId="0" borderId="0" xfId="0" applyFont="1" applyAlignment="1">
      <alignment horizontal="center"/>
    </xf>
    <xf numFmtId="0" fontId="99" fillId="0" borderId="1" xfId="2" applyFont="1" applyBorder="1" applyAlignment="1">
      <alignment vertical="center" wrapText="1"/>
    </xf>
    <xf numFmtId="0" fontId="0" fillId="7" borderId="0" xfId="0" applyFill="1"/>
    <xf numFmtId="0" fontId="0" fillId="0" borderId="0" xfId="0" applyAlignment="1">
      <alignment horizontal="left"/>
    </xf>
    <xf numFmtId="0" fontId="87" fillId="0" borderId="0" xfId="0" applyFont="1"/>
    <xf numFmtId="0" fontId="33" fillId="0" borderId="0" xfId="0" applyFont="1"/>
    <xf numFmtId="2" fontId="68" fillId="0" borderId="0" xfId="0" applyNumberFormat="1" applyFont="1" applyAlignment="1">
      <alignment horizontal="center"/>
    </xf>
    <xf numFmtId="0" fontId="68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66" fillId="0" borderId="1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2" fontId="91" fillId="9" borderId="3" xfId="2" applyNumberFormat="1" applyFont="1" applyFill="1" applyBorder="1" applyAlignment="1">
      <alignment horizontal="center"/>
    </xf>
    <xf numFmtId="2" fontId="88" fillId="0" borderId="1" xfId="2" applyNumberFormat="1" applyBorder="1" applyAlignment="1">
      <alignment horizontal="center" vertical="center"/>
    </xf>
    <xf numFmtId="0" fontId="70" fillId="0" borderId="1" xfId="0" applyFont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64" fillId="0" borderId="1" xfId="0" applyFont="1" applyBorder="1" applyAlignment="1">
      <alignment horizontal="right"/>
    </xf>
    <xf numFmtId="2" fontId="85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horizontal="right"/>
    </xf>
    <xf numFmtId="2" fontId="32" fillId="0" borderId="1" xfId="0" applyNumberFormat="1" applyFont="1" applyBorder="1" applyAlignment="1">
      <alignment horizontal="right"/>
    </xf>
    <xf numFmtId="2" fontId="75" fillId="0" borderId="1" xfId="0" applyNumberFormat="1" applyFont="1" applyBorder="1"/>
    <xf numFmtId="0" fontId="31" fillId="0" borderId="0" xfId="0" applyFont="1"/>
    <xf numFmtId="0" fontId="29" fillId="0" borderId="1" xfId="0" applyFont="1" applyBorder="1"/>
    <xf numFmtId="0" fontId="29" fillId="0" borderId="5" xfId="0" applyFont="1" applyBorder="1"/>
    <xf numFmtId="0" fontId="29" fillId="0" borderId="1" xfId="0" applyFont="1" applyBorder="1" applyAlignment="1">
      <alignment wrapText="1"/>
    </xf>
    <xf numFmtId="0" fontId="29" fillId="0" borderId="0" xfId="0" applyFont="1"/>
    <xf numFmtId="14" fontId="29" fillId="0" borderId="5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14" fontId="29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4" fillId="0" borderId="1" xfId="0" applyFont="1" applyBorder="1" applyAlignment="1">
      <alignment horizontal="center"/>
    </xf>
    <xf numFmtId="0" fontId="64" fillId="0" borderId="1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0" fontId="43" fillId="0" borderId="5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0" fontId="53" fillId="0" borderId="1" xfId="0" applyFont="1" applyBorder="1" applyAlignment="1">
      <alignment horizontal="center"/>
    </xf>
    <xf numFmtId="0" fontId="89" fillId="0" borderId="1" xfId="3" applyFont="1" applyBorder="1" applyAlignment="1">
      <alignment horizontal="left" wrapText="1"/>
    </xf>
    <xf numFmtId="14" fontId="29" fillId="0" borderId="0" xfId="0" applyNumberFormat="1" applyFont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/>
    <xf numFmtId="0" fontId="28" fillId="0" borderId="5" xfId="0" applyFont="1" applyBorder="1"/>
    <xf numFmtId="0" fontId="28" fillId="0" borderId="5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/>
    <xf numFmtId="14" fontId="28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1" fillId="7" borderId="0" xfId="0" applyFont="1" applyFill="1"/>
    <xf numFmtId="2" fontId="0" fillId="0" borderId="1" xfId="0" applyNumberFormat="1" applyBorder="1" applyAlignment="1">
      <alignment vertical="center"/>
    </xf>
    <xf numFmtId="0" fontId="27" fillId="0" borderId="0" xfId="0" applyFont="1"/>
    <xf numFmtId="2" fontId="84" fillId="0" borderId="1" xfId="1" applyNumberFormat="1" applyFont="1" applyBorder="1"/>
    <xf numFmtId="2" fontId="114" fillId="0" borderId="1" xfId="1" applyNumberFormat="1" applyFont="1" applyBorder="1"/>
    <xf numFmtId="2" fontId="115" fillId="0" borderId="1" xfId="1" applyNumberFormat="1" applyFont="1" applyBorder="1"/>
    <xf numFmtId="2" fontId="90" fillId="8" borderId="1" xfId="2" applyNumberFormat="1" applyFont="1" applyFill="1" applyBorder="1" applyAlignment="1">
      <alignment horizontal="center" vertical="center"/>
    </xf>
    <xf numFmtId="0" fontId="26" fillId="0" borderId="0" xfId="0" applyFont="1"/>
    <xf numFmtId="0" fontId="25" fillId="0" borderId="0" xfId="0" applyFont="1"/>
    <xf numFmtId="2" fontId="0" fillId="3" borderId="1" xfId="0" applyNumberFormat="1" applyFill="1" applyBorder="1"/>
    <xf numFmtId="0" fontId="116" fillId="0" borderId="0" xfId="2" applyFont="1"/>
    <xf numFmtId="2" fontId="89" fillId="0" borderId="1" xfId="3" applyNumberFormat="1" applyFont="1" applyBorder="1" applyAlignment="1">
      <alignment horizontal="center" vertical="center"/>
    </xf>
    <xf numFmtId="0" fontId="68" fillId="0" borderId="0" xfId="6" applyFont="1"/>
    <xf numFmtId="0" fontId="88" fillId="2" borderId="1" xfId="2" applyFill="1" applyBorder="1" applyAlignment="1">
      <alignment horizontal="center"/>
    </xf>
    <xf numFmtId="0" fontId="88" fillId="0" borderId="0" xfId="2" applyAlignment="1">
      <alignment horizontal="center"/>
    </xf>
    <xf numFmtId="2" fontId="111" fillId="2" borderId="1" xfId="2" applyNumberFormat="1" applyFont="1" applyFill="1" applyBorder="1" applyAlignment="1">
      <alignment horizontal="center"/>
    </xf>
    <xf numFmtId="2" fontId="117" fillId="9" borderId="1" xfId="2" applyNumberFormat="1" applyFont="1" applyFill="1" applyBorder="1" applyAlignment="1">
      <alignment horizontal="center"/>
    </xf>
    <xf numFmtId="2" fontId="90" fillId="9" borderId="1" xfId="2" applyNumberFormat="1" applyFont="1" applyFill="1" applyBorder="1" applyAlignment="1">
      <alignment horizontal="center"/>
    </xf>
    <xf numFmtId="2" fontId="112" fillId="2" borderId="1" xfId="2" applyNumberFormat="1" applyFont="1" applyFill="1" applyBorder="1" applyAlignment="1">
      <alignment horizontal="center"/>
    </xf>
    <xf numFmtId="0" fontId="88" fillId="2" borderId="0" xfId="2" applyFill="1" applyAlignment="1">
      <alignment horizontal="center"/>
    </xf>
    <xf numFmtId="0" fontId="110" fillId="2" borderId="1" xfId="2" applyFont="1" applyFill="1" applyBorder="1" applyAlignment="1">
      <alignment horizontal="center"/>
    </xf>
    <xf numFmtId="0" fontId="111" fillId="2" borderId="1" xfId="2" applyFont="1" applyFill="1" applyBorder="1" applyAlignment="1">
      <alignment horizontal="center"/>
    </xf>
    <xf numFmtId="2" fontId="88" fillId="0" borderId="0" xfId="2" applyNumberFormat="1"/>
    <xf numFmtId="2" fontId="61" fillId="0" borderId="1" xfId="0" applyNumberFormat="1" applyFont="1" applyBorder="1"/>
    <xf numFmtId="2" fontId="0" fillId="0" borderId="1" xfId="0" applyNumberFormat="1" applyBorder="1" applyAlignment="1">
      <alignment horizontal="center"/>
    </xf>
    <xf numFmtId="2" fontId="62" fillId="3" borderId="1" xfId="0" applyNumberFormat="1" applyFont="1" applyFill="1" applyBorder="1"/>
    <xf numFmtId="0" fontId="75" fillId="7" borderId="0" xfId="0" applyFont="1" applyFill="1"/>
    <xf numFmtId="2" fontId="82" fillId="3" borderId="0" xfId="0" applyNumberFormat="1" applyFont="1" applyFill="1"/>
    <xf numFmtId="2" fontId="61" fillId="3" borderId="0" xfId="0" applyNumberFormat="1" applyFont="1" applyFill="1"/>
    <xf numFmtId="2" fontId="61" fillId="0" borderId="0" xfId="0" applyNumberFormat="1" applyFont="1"/>
    <xf numFmtId="0" fontId="22" fillId="0" borderId="0" xfId="0" applyFont="1"/>
    <xf numFmtId="0" fontId="64" fillId="0" borderId="3" xfId="0" applyFont="1" applyBorder="1"/>
    <xf numFmtId="0" fontId="21" fillId="0" borderId="0" xfId="0" applyFont="1"/>
    <xf numFmtId="2" fontId="87" fillId="3" borderId="0" xfId="0" applyNumberFormat="1" applyFont="1" applyFill="1" applyAlignment="1">
      <alignment horizontal="center"/>
    </xf>
    <xf numFmtId="0" fontId="20" fillId="0" borderId="0" xfId="0" applyFont="1"/>
    <xf numFmtId="0" fontId="19" fillId="0" borderId="0" xfId="0" applyFont="1"/>
    <xf numFmtId="0" fontId="87" fillId="3" borderId="0" xfId="0" applyFont="1" applyFill="1"/>
    <xf numFmtId="0" fontId="18" fillId="0" borderId="0" xfId="0" applyFont="1"/>
    <xf numFmtId="0" fontId="17" fillId="0" borderId="1" xfId="0" applyFont="1" applyBorder="1"/>
    <xf numFmtId="0" fontId="17" fillId="0" borderId="0" xfId="0" applyFont="1"/>
    <xf numFmtId="0" fontId="87" fillId="4" borderId="0" xfId="0" applyFont="1" applyFill="1"/>
    <xf numFmtId="0" fontId="16" fillId="0" borderId="0" xfId="0" applyFont="1"/>
    <xf numFmtId="0" fontId="15" fillId="4" borderId="0" xfId="0" applyFont="1" applyFill="1"/>
    <xf numFmtId="0" fontId="15" fillId="3" borderId="0" xfId="0" applyFont="1" applyFill="1"/>
    <xf numFmtId="0" fontId="88" fillId="0" borderId="3" xfId="2" applyBorder="1" applyAlignment="1">
      <alignment horizontal="center" vertical="center"/>
    </xf>
    <xf numFmtId="0" fontId="88" fillId="0" borderId="1" xfId="2" applyBorder="1" applyAlignment="1">
      <alignment vertical="center" wrapText="1"/>
    </xf>
    <xf numFmtId="0" fontId="99" fillId="0" borderId="1" xfId="2" applyFont="1" applyBorder="1" applyAlignment="1">
      <alignment horizontal="center" vertical="center" wrapText="1"/>
    </xf>
    <xf numFmtId="0" fontId="89" fillId="0" borderId="1" xfId="9" applyFont="1" applyBorder="1" applyAlignment="1">
      <alignment horizontal="center" wrapText="1"/>
    </xf>
    <xf numFmtId="0" fontId="101" fillId="0" borderId="1" xfId="9" applyFont="1" applyBorder="1" applyAlignment="1">
      <alignment horizontal="left" wrapText="1"/>
    </xf>
    <xf numFmtId="0" fontId="100" fillId="0" borderId="1" xfId="9" applyFont="1" applyBorder="1" applyAlignment="1">
      <alignment horizontal="center" vertical="center" wrapText="1"/>
    </xf>
    <xf numFmtId="0" fontId="89" fillId="0" borderId="1" xfId="9" applyFont="1" applyBorder="1" applyAlignment="1">
      <alignment horizontal="center" vertical="center"/>
    </xf>
    <xf numFmtId="0" fontId="99" fillId="0" borderId="1" xfId="2" applyFont="1" applyBorder="1" applyAlignment="1">
      <alignment horizontal="center" vertical="center"/>
    </xf>
    <xf numFmtId="0" fontId="100" fillId="0" borderId="1" xfId="9" applyFont="1" applyBorder="1" applyAlignment="1">
      <alignment horizontal="left" wrapText="1"/>
    </xf>
    <xf numFmtId="0" fontId="88" fillId="0" borderId="1" xfId="2" applyBorder="1" applyAlignment="1">
      <alignment horizontal="center" vertical="center"/>
    </xf>
    <xf numFmtId="0" fontId="101" fillId="0" borderId="1" xfId="9" applyFont="1" applyBorder="1" applyAlignment="1">
      <alignment wrapText="1"/>
    </xf>
    <xf numFmtId="2" fontId="89" fillId="0" borderId="1" xfId="9" applyNumberFormat="1" applyFont="1" applyBorder="1" applyAlignment="1">
      <alignment horizontal="center"/>
    </xf>
    <xf numFmtId="0" fontId="89" fillId="0" borderId="1" xfId="9" applyFont="1" applyBorder="1" applyAlignment="1">
      <alignment horizontal="center"/>
    </xf>
    <xf numFmtId="0" fontId="99" fillId="0" borderId="1" xfId="2" applyFont="1" applyBorder="1" applyAlignment="1">
      <alignment horizontal="center"/>
    </xf>
    <xf numFmtId="0" fontId="103" fillId="0" borderId="1" xfId="9" applyFont="1" applyBorder="1" applyAlignment="1">
      <alignment wrapText="1"/>
    </xf>
    <xf numFmtId="0" fontId="100" fillId="0" borderId="1" xfId="9" applyFont="1" applyBorder="1" applyAlignment="1">
      <alignment horizontal="center"/>
    </xf>
    <xf numFmtId="0" fontId="91" fillId="0" borderId="1" xfId="9" applyFont="1" applyBorder="1" applyAlignment="1">
      <alignment horizontal="left" vertical="center" wrapText="1"/>
    </xf>
    <xf numFmtId="0" fontId="92" fillId="0" borderId="1" xfId="9" applyFont="1" applyBorder="1" applyAlignment="1">
      <alignment horizontal="left" vertical="center" wrapText="1"/>
    </xf>
    <xf numFmtId="0" fontId="90" fillId="8" borderId="1" xfId="2" applyFont="1" applyFill="1" applyBorder="1" applyAlignment="1">
      <alignment horizontal="justify" wrapText="1"/>
    </xf>
    <xf numFmtId="2" fontId="90" fillId="8" borderId="1" xfId="2" applyNumberFormat="1" applyFont="1" applyFill="1" applyBorder="1" applyAlignment="1">
      <alignment horizontal="center" wrapText="1"/>
    </xf>
    <xf numFmtId="0" fontId="105" fillId="0" borderId="1" xfId="9" applyFont="1" applyBorder="1" applyAlignment="1">
      <alignment wrapText="1"/>
    </xf>
    <xf numFmtId="0" fontId="100" fillId="0" borderId="1" xfId="9" applyFont="1" applyBorder="1" applyAlignment="1">
      <alignment horizontal="center" wrapText="1"/>
    </xf>
    <xf numFmtId="0" fontId="105" fillId="0" borderId="1" xfId="9" applyFont="1" applyBorder="1" applyAlignment="1">
      <alignment horizontal="left" vertical="top" wrapText="1"/>
    </xf>
    <xf numFmtId="9" fontId="88" fillId="0" borderId="0" xfId="2" applyNumberFormat="1"/>
    <xf numFmtId="2" fontId="91" fillId="8" borderId="1" xfId="2" applyNumberFormat="1" applyFont="1" applyFill="1" applyBorder="1" applyAlignment="1">
      <alignment horizontal="left" vertical="center" wrapText="1"/>
    </xf>
    <xf numFmtId="0" fontId="104" fillId="8" borderId="1" xfId="2" applyFont="1" applyFill="1" applyBorder="1" applyAlignment="1">
      <alignment horizontal="center"/>
    </xf>
    <xf numFmtId="2" fontId="99" fillId="0" borderId="1" xfId="2" applyNumberFormat="1" applyFont="1" applyBorder="1" applyAlignment="1">
      <alignment horizontal="center"/>
    </xf>
    <xf numFmtId="2" fontId="63" fillId="10" borderId="1" xfId="9" applyNumberFormat="1" applyFont="1" applyFill="1" applyBorder="1" applyAlignment="1">
      <alignment horizontal="center"/>
    </xf>
    <xf numFmtId="0" fontId="101" fillId="0" borderId="8" xfId="9" applyFont="1" applyBorder="1" applyAlignment="1">
      <alignment wrapText="1"/>
    </xf>
    <xf numFmtId="0" fontId="101" fillId="0" borderId="6" xfId="9" applyFont="1" applyBorder="1" applyAlignment="1">
      <alignment wrapText="1"/>
    </xf>
    <xf numFmtId="2" fontId="101" fillId="0" borderId="1" xfId="9" applyNumberFormat="1" applyFont="1" applyBorder="1" applyAlignment="1">
      <alignment horizontal="left" wrapText="1"/>
    </xf>
    <xf numFmtId="2" fontId="100" fillId="0" borderId="1" xfId="9" applyNumberFormat="1" applyFont="1" applyBorder="1" applyAlignment="1">
      <alignment horizontal="center" vertical="center" wrapText="1"/>
    </xf>
    <xf numFmtId="2" fontId="89" fillId="0" borderId="1" xfId="9" applyNumberFormat="1" applyFont="1" applyBorder="1" applyAlignment="1">
      <alignment horizontal="center" vertical="center"/>
    </xf>
    <xf numFmtId="0" fontId="88" fillId="0" borderId="0" xfId="2" applyAlignment="1">
      <alignment horizontal="center" vertical="center"/>
    </xf>
    <xf numFmtId="2" fontId="100" fillId="0" borderId="1" xfId="9" applyNumberFormat="1" applyFont="1" applyBorder="1" applyAlignment="1">
      <alignment horizontal="left" wrapText="1"/>
    </xf>
    <xf numFmtId="0" fontId="88" fillId="7" borderId="0" xfId="2" applyFill="1"/>
    <xf numFmtId="2" fontId="98" fillId="8" borderId="1" xfId="2" applyNumberFormat="1" applyFont="1" applyFill="1" applyBorder="1" applyAlignment="1">
      <alignment horizontal="left" wrapText="1"/>
    </xf>
    <xf numFmtId="2" fontId="101" fillId="0" borderId="1" xfId="9" applyNumberFormat="1" applyFont="1" applyBorder="1" applyAlignment="1">
      <alignment wrapText="1"/>
    </xf>
    <xf numFmtId="2" fontId="103" fillId="0" borderId="1" xfId="9" applyNumberFormat="1" applyFont="1" applyBorder="1" applyAlignment="1">
      <alignment wrapText="1"/>
    </xf>
    <xf numFmtId="2" fontId="100" fillId="0" borderId="1" xfId="9" applyNumberFormat="1" applyFont="1" applyBorder="1" applyAlignment="1">
      <alignment horizontal="center"/>
    </xf>
    <xf numFmtId="2" fontId="102" fillId="8" borderId="1" xfId="2" applyNumberFormat="1" applyFont="1" applyFill="1" applyBorder="1" applyAlignment="1">
      <alignment horizontal="justify"/>
    </xf>
    <xf numFmtId="2" fontId="90" fillId="8" borderId="1" xfId="2" applyNumberFormat="1" applyFont="1" applyFill="1" applyBorder="1" applyAlignment="1">
      <alignment horizontal="left" wrapText="1"/>
    </xf>
    <xf numFmtId="2" fontId="91" fillId="0" borderId="1" xfId="9" applyNumberFormat="1" applyFont="1" applyBorder="1" applyAlignment="1">
      <alignment horizontal="left" vertical="center" wrapText="1"/>
    </xf>
    <xf numFmtId="2" fontId="90" fillId="8" borderId="5" xfId="2" applyNumberFormat="1" applyFont="1" applyFill="1" applyBorder="1"/>
    <xf numFmtId="2" fontId="90" fillId="8" borderId="3" xfId="2" applyNumberFormat="1" applyFont="1" applyFill="1" applyBorder="1"/>
    <xf numFmtId="2" fontId="92" fillId="0" borderId="1" xfId="9" applyNumberFormat="1" applyFont="1" applyBorder="1" applyAlignment="1">
      <alignment horizontal="left" vertical="center" wrapText="1"/>
    </xf>
    <xf numFmtId="0" fontId="88" fillId="11" borderId="0" xfId="2" applyFill="1"/>
    <xf numFmtId="0" fontId="88" fillId="2" borderId="0" xfId="2" applyFill="1"/>
    <xf numFmtId="2" fontId="92" fillId="8" borderId="1" xfId="2" applyNumberFormat="1" applyFont="1" applyFill="1" applyBorder="1" applyAlignment="1">
      <alignment horizontal="justify" wrapText="1"/>
    </xf>
    <xf numFmtId="2" fontId="91" fillId="8" borderId="1" xfId="2" applyNumberFormat="1" applyFont="1" applyFill="1" applyBorder="1" applyAlignment="1">
      <alignment horizontal="justify"/>
    </xf>
    <xf numFmtId="0" fontId="88" fillId="12" borderId="0" xfId="2" applyFill="1"/>
    <xf numFmtId="2" fontId="98" fillId="8" borderId="1" xfId="2" applyNumberFormat="1" applyFont="1" applyFill="1" applyBorder="1" applyAlignment="1">
      <alignment horizontal="justify"/>
    </xf>
    <xf numFmtId="2" fontId="98" fillId="8" borderId="1" xfId="2" applyNumberFormat="1" applyFont="1" applyFill="1" applyBorder="1"/>
    <xf numFmtId="2" fontId="98" fillId="8" borderId="1" xfId="2" applyNumberFormat="1" applyFont="1" applyFill="1" applyBorder="1" applyAlignment="1">
      <alignment horizontal="justify" vertical="center"/>
    </xf>
    <xf numFmtId="2" fontId="98" fillId="8" borderId="1" xfId="2" applyNumberFormat="1" applyFont="1" applyFill="1" applyBorder="1" applyAlignment="1">
      <alignment horizontal="center" vertical="center" wrapText="1"/>
    </xf>
    <xf numFmtId="2" fontId="105" fillId="0" borderId="1" xfId="9" applyNumberFormat="1" applyFont="1" applyBorder="1" applyAlignment="1">
      <alignment wrapText="1"/>
    </xf>
    <xf numFmtId="2" fontId="100" fillId="0" borderId="1" xfId="9" applyNumberFormat="1" applyFont="1" applyBorder="1" applyAlignment="1">
      <alignment horizontal="center" wrapText="1"/>
    </xf>
    <xf numFmtId="2" fontId="102" fillId="8" borderId="1" xfId="2" applyNumberFormat="1" applyFont="1" applyFill="1" applyBorder="1" applyAlignment="1">
      <alignment horizontal="left" vertical="top" wrapText="1"/>
    </xf>
    <xf numFmtId="2" fontId="105" fillId="0" borderId="1" xfId="9" applyNumberFormat="1" applyFont="1" applyBorder="1" applyAlignment="1">
      <alignment horizontal="left" vertical="top" wrapText="1"/>
    </xf>
    <xf numFmtId="2" fontId="98" fillId="8" borderId="1" xfId="2" applyNumberFormat="1" applyFont="1" applyFill="1" applyBorder="1" applyAlignment="1">
      <alignment horizontal="left" vertical="center" wrapText="1"/>
    </xf>
    <xf numFmtId="2" fontId="98" fillId="8" borderId="1" xfId="2" applyNumberFormat="1" applyFont="1" applyFill="1" applyBorder="1" applyAlignment="1">
      <alignment horizontal="center" wrapText="1"/>
    </xf>
    <xf numFmtId="2" fontId="98" fillId="8" borderId="1" xfId="2" applyNumberFormat="1" applyFont="1" applyFill="1" applyBorder="1" applyAlignment="1">
      <alignment horizontal="center"/>
    </xf>
    <xf numFmtId="2" fontId="104" fillId="8" borderId="1" xfId="2" applyNumberFormat="1" applyFont="1" applyFill="1" applyBorder="1" applyAlignment="1">
      <alignment horizontal="left" vertical="center" wrapText="1"/>
    </xf>
    <xf numFmtId="2" fontId="104" fillId="8" borderId="1" xfId="2" applyNumberFormat="1" applyFont="1" applyFill="1" applyBorder="1" applyAlignment="1">
      <alignment horizontal="center" wrapText="1"/>
    </xf>
    <xf numFmtId="2" fontId="102" fillId="8" borderId="1" xfId="2" applyNumberFormat="1" applyFont="1" applyFill="1" applyBorder="1" applyAlignment="1">
      <alignment horizontal="left" vertical="center" wrapText="1"/>
    </xf>
    <xf numFmtId="2" fontId="90" fillId="8" borderId="1" xfId="2" applyNumberFormat="1" applyFont="1" applyFill="1" applyBorder="1" applyAlignment="1">
      <alignment horizontal="left" vertical="center" wrapText="1"/>
    </xf>
    <xf numFmtId="2" fontId="90" fillId="8" borderId="5" xfId="2" applyNumberFormat="1" applyFont="1" applyFill="1" applyBorder="1" applyAlignment="1">
      <alignment horizontal="center" vertical="center"/>
    </xf>
    <xf numFmtId="2" fontId="91" fillId="9" borderId="1" xfId="2" applyNumberFormat="1" applyFont="1" applyFill="1" applyBorder="1"/>
    <xf numFmtId="2" fontId="88" fillId="0" borderId="1" xfId="2" applyNumberFormat="1" applyBorder="1"/>
    <xf numFmtId="2" fontId="100" fillId="8" borderId="1" xfId="2" applyNumberFormat="1" applyFont="1" applyFill="1" applyBorder="1"/>
    <xf numFmtId="2" fontId="105" fillId="8" borderId="1" xfId="2" applyNumberFormat="1" applyFont="1" applyFill="1" applyBorder="1"/>
    <xf numFmtId="0" fontId="116" fillId="0" borderId="12" xfId="0" applyFont="1" applyBorder="1" applyAlignment="1">
      <alignment horizontal="left" vertical="center" wrapText="1"/>
    </xf>
    <xf numFmtId="0" fontId="116" fillId="0" borderId="12" xfId="2" applyFont="1" applyBorder="1" applyAlignment="1">
      <alignment horizontal="left" vertical="center" wrapText="1"/>
    </xf>
    <xf numFmtId="164" fontId="116" fillId="0" borderId="12" xfId="2" applyNumberFormat="1" applyFont="1" applyBorder="1" applyAlignment="1">
      <alignment horizontal="center" vertical="center"/>
    </xf>
    <xf numFmtId="165" fontId="116" fillId="0" borderId="12" xfId="2" applyNumberFormat="1" applyFont="1" applyBorder="1" applyAlignment="1">
      <alignment horizontal="right" vertical="center"/>
    </xf>
    <xf numFmtId="4" fontId="116" fillId="0" borderId="12" xfId="2" applyNumberFormat="1" applyFont="1" applyBorder="1" applyAlignment="1">
      <alignment horizontal="right" vertical="center"/>
    </xf>
    <xf numFmtId="164" fontId="116" fillId="0" borderId="12" xfId="0" applyNumberFormat="1" applyFont="1" applyBorder="1" applyAlignment="1">
      <alignment horizontal="center" vertical="center"/>
    </xf>
    <xf numFmtId="165" fontId="116" fillId="0" borderId="12" xfId="0" applyNumberFormat="1" applyFont="1" applyBorder="1" applyAlignment="1">
      <alignment horizontal="right" vertical="center"/>
    </xf>
    <xf numFmtId="4" fontId="116" fillId="0" borderId="12" xfId="0" applyNumberFormat="1" applyFont="1" applyBorder="1" applyAlignment="1">
      <alignment horizontal="right" vertical="center"/>
    </xf>
    <xf numFmtId="2" fontId="0" fillId="0" borderId="0" xfId="0" applyNumberFormat="1" applyAlignment="1">
      <alignment horizontal="center"/>
    </xf>
    <xf numFmtId="0" fontId="81" fillId="0" borderId="13" xfId="0" applyFont="1" applyBorder="1" applyAlignment="1">
      <alignment horizontal="left" vertical="center" wrapText="1"/>
    </xf>
    <xf numFmtId="4" fontId="81" fillId="0" borderId="13" xfId="0" applyNumberFormat="1" applyFont="1" applyBorder="1" applyAlignment="1">
      <alignment horizontal="right" vertical="center"/>
    </xf>
    <xf numFmtId="0" fontId="116" fillId="0" borderId="1" xfId="0" applyFont="1" applyBorder="1" applyAlignment="1">
      <alignment horizontal="left" vertical="center" wrapText="1"/>
    </xf>
    <xf numFmtId="164" fontId="116" fillId="0" borderId="1" xfId="0" applyNumberFormat="1" applyFont="1" applyBorder="1" applyAlignment="1">
      <alignment horizontal="center" vertical="center"/>
    </xf>
    <xf numFmtId="165" fontId="116" fillId="0" borderId="1" xfId="0" applyNumberFormat="1" applyFont="1" applyBorder="1" applyAlignment="1">
      <alignment horizontal="right" vertical="center"/>
    </xf>
    <xf numFmtId="4" fontId="116" fillId="0" borderId="1" xfId="0" applyNumberFormat="1" applyFont="1" applyBorder="1" applyAlignment="1">
      <alignment horizontal="right" vertical="center"/>
    </xf>
    <xf numFmtId="0" fontId="70" fillId="0" borderId="1" xfId="0" applyFont="1" applyBorder="1" applyAlignment="1">
      <alignment horizontal="right"/>
    </xf>
    <xf numFmtId="0" fontId="88" fillId="0" borderId="4" xfId="2" applyBorder="1" applyAlignment="1">
      <alignment horizontal="center" vertical="center"/>
    </xf>
    <xf numFmtId="2" fontId="100" fillId="0" borderId="4" xfId="2" applyNumberFormat="1" applyFont="1" applyBorder="1" applyAlignment="1">
      <alignment horizontal="center" vertical="center"/>
    </xf>
    <xf numFmtId="2" fontId="90" fillId="8" borderId="4" xfId="2" applyNumberFormat="1" applyFont="1" applyFill="1" applyBorder="1" applyAlignment="1">
      <alignment horizontal="center" vertical="center" wrapText="1"/>
    </xf>
    <xf numFmtId="0" fontId="118" fillId="0" borderId="0" xfId="0" applyFont="1"/>
    <xf numFmtId="2" fontId="0" fillId="4" borderId="1" xfId="0" applyNumberFormat="1" applyFill="1" applyBorder="1"/>
    <xf numFmtId="0" fontId="89" fillId="0" borderId="1" xfId="10" applyFont="1" applyBorder="1" applyAlignment="1">
      <alignment horizontal="center" wrapText="1"/>
    </xf>
    <xf numFmtId="2" fontId="101" fillId="0" borderId="1" xfId="10" applyNumberFormat="1" applyFont="1" applyBorder="1" applyAlignment="1">
      <alignment horizontal="left" wrapText="1"/>
    </xf>
    <xf numFmtId="2" fontId="100" fillId="0" borderId="1" xfId="10" applyNumberFormat="1" applyFont="1" applyBorder="1" applyAlignment="1">
      <alignment horizontal="center" vertical="center" wrapText="1"/>
    </xf>
    <xf numFmtId="2" fontId="89" fillId="0" borderId="1" xfId="10" applyNumberFormat="1" applyFont="1" applyBorder="1" applyAlignment="1">
      <alignment horizontal="center" vertical="center"/>
    </xf>
    <xf numFmtId="2" fontId="100" fillId="0" borderId="1" xfId="10" applyNumberFormat="1" applyFont="1" applyBorder="1" applyAlignment="1">
      <alignment horizontal="left" wrapText="1"/>
    </xf>
    <xf numFmtId="2" fontId="102" fillId="8" borderId="1" xfId="2" applyNumberFormat="1" applyFont="1" applyFill="1" applyBorder="1" applyAlignment="1">
      <alignment horizontal="left" wrapText="1"/>
    </xf>
    <xf numFmtId="0" fontId="88" fillId="13" borderId="0" xfId="2" applyFill="1"/>
    <xf numFmtId="2" fontId="101" fillId="0" borderId="1" xfId="10" applyNumberFormat="1" applyFont="1" applyBorder="1" applyAlignment="1">
      <alignment wrapText="1"/>
    </xf>
    <xf numFmtId="2" fontId="89" fillId="0" borderId="1" xfId="10" applyNumberFormat="1" applyFont="1" applyBorder="1" applyAlignment="1">
      <alignment horizontal="center"/>
    </xf>
    <xf numFmtId="2" fontId="103" fillId="0" borderId="1" xfId="10" applyNumberFormat="1" applyFont="1" applyBorder="1" applyAlignment="1">
      <alignment wrapText="1"/>
    </xf>
    <xf numFmtId="2" fontId="100" fillId="0" borderId="1" xfId="10" applyNumberFormat="1" applyFont="1" applyBorder="1" applyAlignment="1">
      <alignment horizontal="center"/>
    </xf>
    <xf numFmtId="2" fontId="91" fillId="0" borderId="1" xfId="10" applyNumberFormat="1" applyFont="1" applyBorder="1" applyAlignment="1">
      <alignment horizontal="left" vertical="center" wrapText="1"/>
    </xf>
    <xf numFmtId="2" fontId="90" fillId="8" borderId="1" xfId="2" applyNumberFormat="1" applyFont="1" applyFill="1" applyBorder="1" applyAlignment="1">
      <alignment horizontal="justify"/>
    </xf>
    <xf numFmtId="2" fontId="92" fillId="0" borderId="1" xfId="10" applyNumberFormat="1" applyFont="1" applyBorder="1" applyAlignment="1">
      <alignment horizontal="left" vertical="center" wrapText="1"/>
    </xf>
    <xf numFmtId="2" fontId="98" fillId="8" borderId="1" xfId="2" applyNumberFormat="1" applyFont="1" applyFill="1" applyBorder="1" applyAlignment="1">
      <alignment wrapText="1"/>
    </xf>
    <xf numFmtId="2" fontId="105" fillId="0" borderId="1" xfId="10" applyNumberFormat="1" applyFont="1" applyBorder="1" applyAlignment="1">
      <alignment wrapText="1"/>
    </xf>
    <xf numFmtId="2" fontId="100" fillId="0" borderId="1" xfId="10" applyNumberFormat="1" applyFont="1" applyBorder="1" applyAlignment="1">
      <alignment horizontal="center" wrapText="1"/>
    </xf>
    <xf numFmtId="2" fontId="105" fillId="0" borderId="1" xfId="10" applyNumberFormat="1" applyFont="1" applyBorder="1" applyAlignment="1">
      <alignment horizontal="left" vertical="top" wrapText="1"/>
    </xf>
    <xf numFmtId="0" fontId="107" fillId="8" borderId="1" xfId="2" applyFont="1" applyFill="1" applyBorder="1" applyAlignment="1">
      <alignment horizontal="left" vertical="center" wrapText="1"/>
    </xf>
    <xf numFmtId="2" fontId="63" fillId="10" borderId="1" xfId="10" applyNumberFormat="1" applyFont="1" applyFill="1" applyBorder="1" applyAlignment="1">
      <alignment horizontal="center"/>
    </xf>
    <xf numFmtId="0" fontId="119" fillId="0" borderId="1" xfId="2" applyFont="1" applyBorder="1" applyAlignment="1">
      <alignment vertical="center" wrapText="1"/>
    </xf>
    <xf numFmtId="0" fontId="110" fillId="0" borderId="1" xfId="2" applyFont="1" applyBorder="1" applyAlignment="1">
      <alignment vertical="center" wrapText="1"/>
    </xf>
    <xf numFmtId="2" fontId="102" fillId="9" borderId="1" xfId="2" applyNumberFormat="1" applyFont="1" applyFill="1" applyBorder="1"/>
    <xf numFmtId="2" fontId="120" fillId="0" borderId="1" xfId="2" applyNumberFormat="1" applyFont="1" applyBorder="1" applyAlignment="1">
      <alignment horizontal="center" vertical="center"/>
    </xf>
    <xf numFmtId="2" fontId="110" fillId="0" borderId="1" xfId="2" applyNumberFormat="1" applyFont="1" applyBorder="1" applyAlignment="1">
      <alignment horizontal="center"/>
    </xf>
    <xf numFmtId="0" fontId="119" fillId="0" borderId="0" xfId="2" applyFont="1" applyAlignment="1">
      <alignment vertical="center" wrapText="1"/>
    </xf>
    <xf numFmtId="0" fontId="99" fillId="0" borderId="0" xfId="2" applyFont="1" applyAlignment="1">
      <alignment horizontal="center" vertical="center" wrapText="1"/>
    </xf>
    <xf numFmtId="0" fontId="99" fillId="0" borderId="0" xfId="2" applyFont="1" applyAlignment="1">
      <alignment horizontal="center" vertical="center"/>
    </xf>
    <xf numFmtId="0" fontId="99" fillId="0" borderId="0" xfId="2" applyFont="1" applyAlignment="1">
      <alignment horizontal="center"/>
    </xf>
    <xf numFmtId="2" fontId="99" fillId="0" borderId="0" xfId="2" applyNumberFormat="1" applyFont="1" applyAlignment="1">
      <alignment horizontal="center" vertical="center"/>
    </xf>
    <xf numFmtId="2" fontId="88" fillId="0" borderId="0" xfId="2" applyNumberFormat="1" applyAlignment="1">
      <alignment horizontal="center" vertical="center"/>
    </xf>
    <xf numFmtId="2" fontId="88" fillId="0" borderId="0" xfId="2" applyNumberFormat="1" applyAlignment="1">
      <alignment horizontal="center"/>
    </xf>
    <xf numFmtId="0" fontId="110" fillId="0" borderId="0" xfId="2" applyFont="1" applyAlignment="1">
      <alignment vertical="center" wrapText="1"/>
    </xf>
    <xf numFmtId="2" fontId="99" fillId="0" borderId="0" xfId="2" applyNumberFormat="1" applyFont="1" applyAlignment="1">
      <alignment horizontal="center"/>
    </xf>
    <xf numFmtId="0" fontId="116" fillId="0" borderId="12" xfId="0" applyFont="1" applyBorder="1" applyAlignment="1">
      <alignment horizontal="right" vertical="center" wrapText="1"/>
    </xf>
    <xf numFmtId="0" fontId="90" fillId="8" borderId="1" xfId="2" applyFont="1" applyFill="1" applyBorder="1" applyAlignment="1">
      <alignment horizontal="right" vertical="center" wrapText="1"/>
    </xf>
    <xf numFmtId="0" fontId="91" fillId="8" borderId="1" xfId="4" applyFont="1" applyFill="1" applyBorder="1" applyAlignment="1">
      <alignment horizontal="right" vertical="center" wrapText="1"/>
    </xf>
    <xf numFmtId="4" fontId="83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88" fillId="5" borderId="0" xfId="2" applyFill="1"/>
    <xf numFmtId="2" fontId="84" fillId="2" borderId="1" xfId="0" applyNumberFormat="1" applyFont="1" applyFill="1" applyBorder="1"/>
    <xf numFmtId="2" fontId="70" fillId="2" borderId="1" xfId="0" applyNumberFormat="1" applyFont="1" applyFill="1" applyBorder="1"/>
    <xf numFmtId="0" fontId="11" fillId="0" borderId="0" xfId="0" applyFont="1"/>
    <xf numFmtId="0" fontId="62" fillId="0" borderId="1" xfId="0" applyFont="1" applyBorder="1" applyAlignment="1">
      <alignment horizontal="center"/>
    </xf>
    <xf numFmtId="0" fontId="0" fillId="3" borderId="0" xfId="0" applyFill="1" applyAlignment="1">
      <alignment horizontal="left"/>
    </xf>
    <xf numFmtId="0" fontId="99" fillId="0" borderId="0" xfId="2" applyFont="1"/>
    <xf numFmtId="2" fontId="68" fillId="2" borderId="1" xfId="0" applyNumberFormat="1" applyFont="1" applyFill="1" applyBorder="1"/>
    <xf numFmtId="0" fontId="10" fillId="0" borderId="0" xfId="0" applyFont="1"/>
    <xf numFmtId="0" fontId="88" fillId="3" borderId="0" xfId="2" applyFill="1"/>
    <xf numFmtId="0" fontId="119" fillId="0" borderId="1" xfId="2" applyFont="1" applyBorder="1" applyAlignment="1">
      <alignment horizontal="center"/>
    </xf>
    <xf numFmtId="0" fontId="76" fillId="3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9" fillId="0" borderId="0" xfId="0" applyFont="1"/>
    <xf numFmtId="2" fontId="71" fillId="0" borderId="0" xfId="0" applyNumberFormat="1" applyFont="1"/>
    <xf numFmtId="0" fontId="121" fillId="0" borderId="0" xfId="0" applyFont="1" applyAlignment="1">
      <alignment horizontal="left" wrapText="1"/>
    </xf>
    <xf numFmtId="2" fontId="120" fillId="0" borderId="1" xfId="2" applyNumberFormat="1" applyFont="1" applyBorder="1" applyAlignment="1">
      <alignment horizontal="center"/>
    </xf>
    <xf numFmtId="2" fontId="64" fillId="0" borderId="0" xfId="0" applyNumberFormat="1" applyFont="1" applyAlignment="1">
      <alignment horizontal="left" wrapText="1"/>
    </xf>
    <xf numFmtId="2" fontId="65" fillId="0" borderId="0" xfId="0" applyNumberFormat="1" applyFont="1" applyAlignment="1">
      <alignment horizontal="center"/>
    </xf>
    <xf numFmtId="0" fontId="89" fillId="0" borderId="1" xfId="11" applyFont="1" applyBorder="1" applyAlignment="1">
      <alignment horizontal="center" wrapText="1"/>
    </xf>
    <xf numFmtId="2" fontId="101" fillId="0" borderId="1" xfId="11" applyNumberFormat="1" applyFont="1" applyBorder="1" applyAlignment="1">
      <alignment horizontal="left" wrapText="1"/>
    </xf>
    <xf numFmtId="2" fontId="100" fillId="0" borderId="1" xfId="11" applyNumberFormat="1" applyFont="1" applyBorder="1" applyAlignment="1">
      <alignment horizontal="center" vertical="center" wrapText="1"/>
    </xf>
    <xf numFmtId="2" fontId="89" fillId="0" borderId="1" xfId="11" applyNumberFormat="1" applyFont="1" applyBorder="1" applyAlignment="1">
      <alignment horizontal="center" vertical="center"/>
    </xf>
    <xf numFmtId="2" fontId="100" fillId="0" borderId="1" xfId="11" applyNumberFormat="1" applyFont="1" applyBorder="1" applyAlignment="1">
      <alignment horizontal="left" wrapText="1"/>
    </xf>
    <xf numFmtId="2" fontId="101" fillId="0" borderId="1" xfId="11" applyNumberFormat="1" applyFont="1" applyBorder="1" applyAlignment="1">
      <alignment wrapText="1"/>
    </xf>
    <xf numFmtId="2" fontId="89" fillId="0" borderId="1" xfId="11" applyNumberFormat="1" applyFont="1" applyBorder="1" applyAlignment="1">
      <alignment horizontal="center"/>
    </xf>
    <xf numFmtId="2" fontId="103" fillId="0" borderId="1" xfId="11" applyNumberFormat="1" applyFont="1" applyBorder="1" applyAlignment="1">
      <alignment wrapText="1"/>
    </xf>
    <xf numFmtId="2" fontId="100" fillId="0" borderId="1" xfId="11" applyNumberFormat="1" applyFont="1" applyBorder="1" applyAlignment="1">
      <alignment horizontal="center"/>
    </xf>
    <xf numFmtId="2" fontId="91" fillId="0" borderId="1" xfId="11" applyNumberFormat="1" applyFont="1" applyBorder="1" applyAlignment="1">
      <alignment horizontal="left" vertical="center" wrapText="1"/>
    </xf>
    <xf numFmtId="2" fontId="92" fillId="0" borderId="1" xfId="11" applyNumberFormat="1" applyFont="1" applyBorder="1" applyAlignment="1">
      <alignment horizontal="left" vertical="center" wrapText="1"/>
    </xf>
    <xf numFmtId="2" fontId="105" fillId="0" borderId="1" xfId="11" applyNumberFormat="1" applyFont="1" applyBorder="1" applyAlignment="1">
      <alignment wrapText="1"/>
    </xf>
    <xf numFmtId="2" fontId="100" fillId="0" borderId="1" xfId="11" applyNumberFormat="1" applyFont="1" applyBorder="1" applyAlignment="1">
      <alignment horizontal="center" wrapText="1"/>
    </xf>
    <xf numFmtId="2" fontId="105" fillId="0" borderId="1" xfId="11" applyNumberFormat="1" applyFont="1" applyBorder="1" applyAlignment="1">
      <alignment horizontal="left" vertical="top" wrapText="1"/>
    </xf>
    <xf numFmtId="2" fontId="63" fillId="10" borderId="1" xfId="11" applyNumberFormat="1" applyFont="1" applyFill="1" applyBorder="1" applyAlignment="1">
      <alignment horizontal="center"/>
    </xf>
    <xf numFmtId="0" fontId="101" fillId="8" borderId="1" xfId="2" applyFont="1" applyFill="1" applyBorder="1"/>
    <xf numFmtId="2" fontId="110" fillId="0" borderId="1" xfId="2" applyNumberFormat="1" applyFont="1" applyBorder="1" applyAlignment="1">
      <alignment horizontal="center" vertical="center"/>
    </xf>
    <xf numFmtId="0" fontId="110" fillId="0" borderId="1" xfId="2" applyFont="1" applyBorder="1"/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122" fillId="0" borderId="0" xfId="0" applyFont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00" fillId="0" borderId="8" xfId="3" applyFont="1" applyBorder="1" applyAlignment="1">
      <alignment horizontal="center" wrapText="1"/>
    </xf>
    <xf numFmtId="0" fontId="100" fillId="0" borderId="6" xfId="3" applyFont="1" applyBorder="1" applyAlignment="1">
      <alignment horizontal="center" wrapText="1"/>
    </xf>
    <xf numFmtId="0" fontId="70" fillId="0" borderId="7" xfId="0" applyFont="1" applyBorder="1" applyAlignment="1">
      <alignment horizontal="left"/>
    </xf>
    <xf numFmtId="0" fontId="70" fillId="0" borderId="6" xfId="0" applyFont="1" applyBorder="1" applyAlignment="1">
      <alignment horizontal="left"/>
    </xf>
    <xf numFmtId="0" fontId="7" fillId="0" borderId="5" xfId="0" applyFont="1" applyBorder="1"/>
    <xf numFmtId="14" fontId="44" fillId="0" borderId="5" xfId="0" applyNumberFormat="1" applyFont="1" applyBorder="1"/>
    <xf numFmtId="168" fontId="0" fillId="0" borderId="5" xfId="0" applyNumberFormat="1" applyBorder="1" applyAlignment="1">
      <alignment horizontal="center"/>
    </xf>
    <xf numFmtId="0" fontId="7" fillId="0" borderId="1" xfId="0" applyFont="1" applyBorder="1" applyAlignment="1">
      <alignment wrapText="1"/>
    </xf>
    <xf numFmtId="14" fontId="29" fillId="0" borderId="1" xfId="0" applyNumberFormat="1" applyFont="1" applyBorder="1"/>
    <xf numFmtId="0" fontId="7" fillId="0" borderId="1" xfId="0" applyFont="1" applyBorder="1" applyAlignment="1">
      <alignment horizontal="center"/>
    </xf>
    <xf numFmtId="14" fontId="44" fillId="0" borderId="1" xfId="0" applyNumberFormat="1" applyFont="1" applyBorder="1"/>
    <xf numFmtId="14" fontId="44" fillId="0" borderId="1" xfId="0" applyNumberFormat="1" applyFont="1" applyBorder="1" applyAlignment="1">
      <alignment vertical="center"/>
    </xf>
    <xf numFmtId="0" fontId="7" fillId="0" borderId="1" xfId="0" applyFont="1" applyBorder="1"/>
    <xf numFmtId="17" fontId="0" fillId="0" borderId="1" xfId="0" applyNumberFormat="1" applyBorder="1"/>
    <xf numFmtId="0" fontId="7" fillId="0" borderId="4" xfId="0" applyFont="1" applyBorder="1"/>
    <xf numFmtId="0" fontId="7" fillId="0" borderId="5" xfId="0" applyFont="1" applyBorder="1" applyAlignment="1">
      <alignment wrapText="1"/>
    </xf>
    <xf numFmtId="14" fontId="7" fillId="0" borderId="5" xfId="0" applyNumberFormat="1" applyFont="1" applyBorder="1"/>
    <xf numFmtId="14" fontId="43" fillId="0" borderId="1" xfId="0" applyNumberFormat="1" applyFont="1" applyBorder="1"/>
    <xf numFmtId="14" fontId="35" fillId="0" borderId="1" xfId="0" applyNumberFormat="1" applyFont="1" applyBorder="1"/>
    <xf numFmtId="14" fontId="35" fillId="0" borderId="5" xfId="0" applyNumberFormat="1" applyFont="1" applyBorder="1" applyAlignment="1">
      <alignment horizontal="center"/>
    </xf>
    <xf numFmtId="14" fontId="35" fillId="0" borderId="5" xfId="0" applyNumberFormat="1" applyFont="1" applyBorder="1"/>
    <xf numFmtId="0" fontId="100" fillId="0" borderId="7" xfId="3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7" fillId="0" borderId="0" xfId="0" applyFont="1"/>
    <xf numFmtId="0" fontId="7" fillId="0" borderId="5" xfId="0" applyFont="1" applyBorder="1" applyAlignment="1">
      <alignment horizontal="center"/>
    </xf>
    <xf numFmtId="14" fontId="28" fillId="0" borderId="5" xfId="0" applyNumberFormat="1" applyFont="1" applyBorder="1" applyAlignment="1">
      <alignment horizontal="center"/>
    </xf>
    <xf numFmtId="14" fontId="29" fillId="0" borderId="1" xfId="0" applyNumberFormat="1" applyFont="1" applyBorder="1" applyAlignment="1">
      <alignment vertical="center"/>
    </xf>
    <xf numFmtId="14" fontId="0" fillId="0" borderId="1" xfId="0" applyNumberFormat="1" applyBorder="1"/>
    <xf numFmtId="14" fontId="44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14" fontId="7" fillId="0" borderId="1" xfId="0" applyNumberFormat="1" applyFont="1" applyBorder="1" applyAlignment="1">
      <alignment vertical="center"/>
    </xf>
    <xf numFmtId="0" fontId="43" fillId="0" borderId="0" xfId="0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/>
    <xf numFmtId="14" fontId="6" fillId="0" borderId="3" xfId="0" applyNumberFormat="1" applyFont="1" applyBorder="1"/>
    <xf numFmtId="0" fontId="6" fillId="0" borderId="5" xfId="0" applyFont="1" applyBorder="1" applyAlignment="1">
      <alignment wrapText="1"/>
    </xf>
    <xf numFmtId="0" fontId="6" fillId="0" borderId="0" xfId="0" applyFont="1"/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77" fillId="0" borderId="1" xfId="0" applyFont="1" applyBorder="1"/>
    <xf numFmtId="0" fontId="67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2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2" fontId="61" fillId="0" borderId="1" xfId="0" applyNumberFormat="1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1" xfId="0" applyFont="1" applyBorder="1"/>
    <xf numFmtId="0" fontId="4" fillId="0" borderId="0" xfId="0" applyFont="1"/>
    <xf numFmtId="0" fontId="74" fillId="0" borderId="0" xfId="0" applyFont="1" applyAlignment="1">
      <alignment horizontal="right"/>
    </xf>
    <xf numFmtId="0" fontId="111" fillId="0" borderId="1" xfId="2" applyFont="1" applyBorder="1" applyAlignment="1">
      <alignment horizontal="center" vertical="center"/>
    </xf>
    <xf numFmtId="0" fontId="123" fillId="0" borderId="0" xfId="2" applyFont="1"/>
    <xf numFmtId="2" fontId="123" fillId="0" borderId="0" xfId="2" applyNumberFormat="1" applyFont="1"/>
    <xf numFmtId="0" fontId="92" fillId="8" borderId="1" xfId="2" applyFont="1" applyFill="1" applyBorder="1"/>
    <xf numFmtId="0" fontId="124" fillId="0" borderId="1" xfId="2" applyFont="1" applyBorder="1"/>
    <xf numFmtId="0" fontId="3" fillId="0" borderId="0" xfId="0" applyFont="1"/>
    <xf numFmtId="0" fontId="125" fillId="3" borderId="1" xfId="0" applyFont="1" applyFill="1" applyBorder="1"/>
    <xf numFmtId="0" fontId="125" fillId="0" borderId="1" xfId="0" applyFont="1" applyBorder="1"/>
    <xf numFmtId="2" fontId="64" fillId="0" borderId="0" xfId="0" applyNumberFormat="1" applyFont="1" applyAlignment="1">
      <alignment horizontal="center" wrapText="1"/>
    </xf>
    <xf numFmtId="0" fontId="69" fillId="0" borderId="0" xfId="0" applyFont="1" applyAlignment="1">
      <alignment horizontal="center"/>
    </xf>
    <xf numFmtId="2" fontId="70" fillId="0" borderId="0" xfId="0" applyNumberFormat="1" applyFont="1" applyAlignment="1">
      <alignment horizontal="center" wrapText="1"/>
    </xf>
    <xf numFmtId="0" fontId="88" fillId="2" borderId="1" xfId="2" applyFill="1" applyBorder="1"/>
    <xf numFmtId="0" fontId="29" fillId="0" borderId="1" xfId="0" applyFont="1" applyBorder="1" applyAlignment="1">
      <alignment horizontal="center" vertical="center"/>
    </xf>
    <xf numFmtId="0" fontId="126" fillId="0" borderId="0" xfId="0" applyFont="1"/>
    <xf numFmtId="0" fontId="126" fillId="0" borderId="0" xfId="0" applyFont="1" applyAlignment="1">
      <alignment horizontal="center"/>
    </xf>
    <xf numFmtId="0" fontId="120" fillId="0" borderId="1" xfId="2" applyFont="1" applyBorder="1" applyAlignment="1">
      <alignment horizontal="center"/>
    </xf>
    <xf numFmtId="0" fontId="127" fillId="0" borderId="0" xfId="2" applyFont="1"/>
    <xf numFmtId="0" fontId="110" fillId="0" borderId="1" xfId="2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2" fontId="72" fillId="0" borderId="1" xfId="0" applyNumberFormat="1" applyFont="1" applyBorder="1"/>
    <xf numFmtId="2" fontId="1" fillId="0" borderId="1" xfId="0" applyNumberFormat="1" applyFont="1" applyBorder="1"/>
    <xf numFmtId="0" fontId="1" fillId="0" borderId="0" xfId="0" applyFont="1"/>
    <xf numFmtId="2" fontId="0" fillId="0" borderId="0" xfId="0" applyNumberFormat="1" applyAlignment="1">
      <alignment horizontal="left"/>
    </xf>
    <xf numFmtId="2" fontId="127" fillId="0" borderId="0" xfId="2" applyNumberFormat="1" applyFont="1"/>
    <xf numFmtId="0" fontId="128" fillId="0" borderId="0" xfId="2" applyFont="1"/>
    <xf numFmtId="0" fontId="127" fillId="0" borderId="1" xfId="2" applyFont="1" applyBorder="1" applyAlignment="1">
      <alignment horizontal="center"/>
    </xf>
    <xf numFmtId="0" fontId="127" fillId="0" borderId="0" xfId="2" applyFont="1" applyAlignment="1">
      <alignment horizontal="center"/>
    </xf>
    <xf numFmtId="0" fontId="70" fillId="0" borderId="1" xfId="0" applyFont="1" applyBorder="1" applyAlignment="1">
      <alignment horizontal="left"/>
    </xf>
    <xf numFmtId="0" fontId="64" fillId="0" borderId="1" xfId="0" applyFont="1" applyBorder="1" applyAlignment="1">
      <alignment horizontal="left"/>
    </xf>
    <xf numFmtId="0" fontId="67" fillId="0" borderId="1" xfId="0" applyFont="1" applyBorder="1" applyAlignment="1">
      <alignment horizontal="left"/>
    </xf>
    <xf numFmtId="0" fontId="70" fillId="0" borderId="7" xfId="0" applyFont="1" applyBorder="1" applyAlignment="1">
      <alignment horizontal="left"/>
    </xf>
    <xf numFmtId="0" fontId="70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64" fillId="0" borderId="0" xfId="0" applyFont="1" applyAlignment="1">
      <alignment horizontal="left" wrapText="1"/>
    </xf>
    <xf numFmtId="0" fontId="70" fillId="0" borderId="0" xfId="0" applyFont="1" applyAlignment="1">
      <alignment horizontal="left" wrapText="1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67" fillId="0" borderId="7" xfId="0" applyFont="1" applyBorder="1" applyAlignment="1">
      <alignment horizontal="left"/>
    </xf>
    <xf numFmtId="0" fontId="67" fillId="0" borderId="6" xfId="0" applyFont="1" applyBorder="1" applyAlignment="1">
      <alignment horizontal="left"/>
    </xf>
    <xf numFmtId="0" fontId="63" fillId="0" borderId="1" xfId="0" applyFont="1" applyBorder="1" applyAlignment="1">
      <alignment horizontal="left"/>
    </xf>
    <xf numFmtId="0" fontId="87" fillId="0" borderId="1" xfId="0" applyFont="1" applyBorder="1" applyAlignment="1">
      <alignment horizontal="left"/>
    </xf>
    <xf numFmtId="0" fontId="30" fillId="0" borderId="7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67" fillId="0" borderId="7" xfId="0" applyFont="1" applyBorder="1" applyAlignment="1">
      <alignment horizontal="center"/>
    </xf>
    <xf numFmtId="0" fontId="6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4" fillId="0" borderId="7" xfId="0" applyFont="1" applyBorder="1" applyAlignment="1">
      <alignment horizontal="left"/>
    </xf>
    <xf numFmtId="0" fontId="64" fillId="0" borderId="6" xfId="0" applyFont="1" applyBorder="1" applyAlignment="1">
      <alignment horizontal="left"/>
    </xf>
    <xf numFmtId="0" fontId="27" fillId="0" borderId="7" xfId="0" applyFont="1" applyBorder="1" applyAlignment="1">
      <alignment horizontal="left"/>
    </xf>
    <xf numFmtId="0" fontId="70" fillId="0" borderId="0" xfId="0" applyFont="1" applyAlignment="1">
      <alignment horizontal="center" wrapText="1"/>
    </xf>
    <xf numFmtId="0" fontId="67" fillId="0" borderId="8" xfId="0" applyFont="1" applyBorder="1" applyAlignment="1">
      <alignment horizontal="center"/>
    </xf>
    <xf numFmtId="0" fontId="0" fillId="0" borderId="8" xfId="0" applyBorder="1" applyAlignment="1">
      <alignment horizontal="left"/>
    </xf>
    <xf numFmtId="14" fontId="28" fillId="0" borderId="5" xfId="0" applyNumberFormat="1" applyFont="1" applyBorder="1" applyAlignment="1">
      <alignment horizontal="center" vertical="center"/>
    </xf>
    <xf numFmtId="14" fontId="29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43" fillId="0" borderId="3" xfId="0" applyFont="1" applyBorder="1" applyAlignment="1">
      <alignment horizontal="center" vertical="center"/>
    </xf>
    <xf numFmtId="0" fontId="84" fillId="0" borderId="7" xfId="0" applyFont="1" applyBorder="1" applyAlignment="1">
      <alignment horizontal="left" wrapText="1"/>
    </xf>
    <xf numFmtId="0" fontId="84" fillId="0" borderId="6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46" fillId="0" borderId="7" xfId="0" applyFont="1" applyBorder="1" applyAlignment="1">
      <alignment horizontal="left"/>
    </xf>
    <xf numFmtId="0" fontId="46" fillId="0" borderId="6" xfId="0" applyFont="1" applyBorder="1" applyAlignment="1">
      <alignment horizontal="left"/>
    </xf>
    <xf numFmtId="0" fontId="70" fillId="0" borderId="7" xfId="0" applyFont="1" applyBorder="1" applyAlignment="1">
      <alignment horizontal="left" wrapText="1"/>
    </xf>
    <xf numFmtId="0" fontId="70" fillId="0" borderId="6" xfId="0" applyFont="1" applyBorder="1" applyAlignment="1">
      <alignment horizontal="left" wrapText="1"/>
    </xf>
    <xf numFmtId="2" fontId="102" fillId="8" borderId="1" xfId="2" applyNumberFormat="1" applyFont="1" applyFill="1" applyBorder="1" applyAlignment="1">
      <alignment horizontal="center" vertical="top" wrapText="1"/>
    </xf>
    <xf numFmtId="0" fontId="88" fillId="0" borderId="0" xfId="2" applyAlignment="1">
      <alignment horizontal="right"/>
    </xf>
    <xf numFmtId="0" fontId="89" fillId="0" borderId="1" xfId="10" applyFont="1" applyBorder="1" applyAlignment="1">
      <alignment horizontal="center" wrapText="1"/>
    </xf>
    <xf numFmtId="0" fontId="90" fillId="8" borderId="1" xfId="4" applyFont="1" applyFill="1" applyBorder="1" applyAlignment="1">
      <alignment horizontal="center" wrapText="1"/>
    </xf>
    <xf numFmtId="0" fontId="91" fillId="8" borderId="1" xfId="4" applyFont="1" applyFill="1" applyBorder="1" applyAlignment="1">
      <alignment horizontal="center" wrapText="1"/>
    </xf>
    <xf numFmtId="0" fontId="90" fillId="8" borderId="1" xfId="2" applyFont="1" applyFill="1" applyBorder="1" applyAlignment="1">
      <alignment horizontal="center" wrapText="1"/>
    </xf>
    <xf numFmtId="0" fontId="91" fillId="9" borderId="1" xfId="2" applyFont="1" applyFill="1" applyBorder="1" applyAlignment="1">
      <alignment horizontal="center" wrapText="1"/>
    </xf>
    <xf numFmtId="0" fontId="88" fillId="0" borderId="16" xfId="2" applyBorder="1" applyAlignment="1">
      <alignment horizontal="center" vertical="center"/>
    </xf>
    <xf numFmtId="2" fontId="90" fillId="8" borderId="1" xfId="4" applyNumberFormat="1" applyFont="1" applyFill="1" applyBorder="1" applyAlignment="1">
      <alignment horizontal="center" vertical="center" wrapText="1"/>
    </xf>
    <xf numFmtId="2" fontId="90" fillId="8" borderId="1" xfId="2" applyNumberFormat="1" applyFont="1" applyFill="1" applyBorder="1" applyAlignment="1">
      <alignment horizontal="center" vertical="center" wrapText="1"/>
    </xf>
    <xf numFmtId="2" fontId="88" fillId="0" borderId="5" xfId="2" applyNumberFormat="1" applyBorder="1" applyAlignment="1">
      <alignment horizontal="center" vertical="center"/>
    </xf>
    <xf numFmtId="0" fontId="88" fillId="0" borderId="3" xfId="2" applyBorder="1" applyAlignment="1">
      <alignment horizontal="center" vertical="center"/>
    </xf>
    <xf numFmtId="2" fontId="91" fillId="8" borderId="1" xfId="2" applyNumberFormat="1" applyFont="1" applyFill="1" applyBorder="1" applyAlignment="1">
      <alignment horizontal="center" vertical="center" wrapText="1"/>
    </xf>
    <xf numFmtId="0" fontId="88" fillId="0" borderId="4" xfId="2" applyBorder="1" applyAlignment="1">
      <alignment horizontal="center" vertical="center"/>
    </xf>
    <xf numFmtId="0" fontId="91" fillId="8" borderId="1" xfId="2" applyFont="1" applyFill="1" applyBorder="1" applyAlignment="1">
      <alignment horizontal="center" vertical="top" wrapText="1"/>
    </xf>
    <xf numFmtId="2" fontId="100" fillId="0" borderId="5" xfId="2" applyNumberFormat="1" applyFont="1" applyBorder="1" applyAlignment="1">
      <alignment horizontal="center" vertical="center"/>
    </xf>
    <xf numFmtId="2" fontId="100" fillId="0" borderId="4" xfId="2" applyNumberFormat="1" applyFont="1" applyBorder="1" applyAlignment="1">
      <alignment horizontal="center" vertical="center"/>
    </xf>
    <xf numFmtId="2" fontId="90" fillId="8" borderId="5" xfId="2" applyNumberFormat="1" applyFont="1" applyFill="1" applyBorder="1" applyAlignment="1">
      <alignment horizontal="center" vertical="center" wrapText="1"/>
    </xf>
    <xf numFmtId="2" fontId="90" fillId="8" borderId="4" xfId="2" applyNumberFormat="1" applyFont="1" applyFill="1" applyBorder="1" applyAlignment="1">
      <alignment horizontal="center" vertical="center" wrapText="1"/>
    </xf>
    <xf numFmtId="2" fontId="90" fillId="8" borderId="1" xfId="2" applyNumberFormat="1" applyFont="1" applyFill="1" applyBorder="1" applyAlignment="1">
      <alignment horizontal="center" vertical="center"/>
    </xf>
    <xf numFmtId="0" fontId="101" fillId="0" borderId="7" xfId="9" applyFont="1" applyBorder="1" applyAlignment="1">
      <alignment horizontal="center" wrapText="1"/>
    </xf>
    <xf numFmtId="0" fontId="101" fillId="0" borderId="8" xfId="9" applyFont="1" applyBorder="1" applyAlignment="1">
      <alignment horizontal="center" wrapText="1"/>
    </xf>
    <xf numFmtId="0" fontId="101" fillId="0" borderId="6" xfId="9" applyFont="1" applyBorder="1" applyAlignment="1">
      <alignment horizontal="center" wrapText="1"/>
    </xf>
    <xf numFmtId="0" fontId="89" fillId="0" borderId="1" xfId="9" applyFont="1" applyBorder="1" applyAlignment="1">
      <alignment horizontal="center" wrapText="1"/>
    </xf>
    <xf numFmtId="0" fontId="102" fillId="8" borderId="1" xfId="2" applyFont="1" applyFill="1" applyBorder="1" applyAlignment="1">
      <alignment horizontal="center" vertical="top" wrapText="1"/>
    </xf>
    <xf numFmtId="2" fontId="100" fillId="0" borderId="3" xfId="2" applyNumberFormat="1" applyFont="1" applyBorder="1" applyAlignment="1">
      <alignment horizontal="center" vertical="center"/>
    </xf>
    <xf numFmtId="2" fontId="90" fillId="8" borderId="3" xfId="2" applyNumberFormat="1" applyFont="1" applyFill="1" applyBorder="1" applyAlignment="1">
      <alignment horizontal="center" vertical="center" wrapText="1"/>
    </xf>
    <xf numFmtId="0" fontId="91" fillId="8" borderId="1" xfId="2" applyFont="1" applyFill="1" applyBorder="1" applyAlignment="1">
      <alignment horizontal="center" vertical="center" wrapText="1"/>
    </xf>
    <xf numFmtId="0" fontId="90" fillId="8" borderId="5" xfId="2" applyFont="1" applyFill="1" applyBorder="1" applyAlignment="1">
      <alignment horizontal="center" vertical="center"/>
    </xf>
    <xf numFmtId="0" fontId="90" fillId="8" borderId="3" xfId="2" applyFont="1" applyFill="1" applyBorder="1" applyAlignment="1">
      <alignment horizontal="center" vertical="center"/>
    </xf>
    <xf numFmtId="2" fontId="91" fillId="8" borderId="9" xfId="2" applyNumberFormat="1" applyFont="1" applyFill="1" applyBorder="1" applyAlignment="1">
      <alignment horizontal="center"/>
    </xf>
    <xf numFmtId="2" fontId="91" fillId="8" borderId="11" xfId="2" applyNumberFormat="1" applyFont="1" applyFill="1" applyBorder="1" applyAlignment="1">
      <alignment horizontal="center"/>
    </xf>
    <xf numFmtId="2" fontId="91" fillId="8" borderId="14" xfId="2" applyNumberFormat="1" applyFont="1" applyFill="1" applyBorder="1" applyAlignment="1">
      <alignment horizontal="center"/>
    </xf>
    <xf numFmtId="2" fontId="91" fillId="8" borderId="10" xfId="2" applyNumberFormat="1" applyFont="1" applyFill="1" applyBorder="1" applyAlignment="1">
      <alignment horizontal="center"/>
    </xf>
    <xf numFmtId="2" fontId="91" fillId="8" borderId="2" xfId="2" applyNumberFormat="1" applyFont="1" applyFill="1" applyBorder="1" applyAlignment="1">
      <alignment horizontal="center"/>
    </xf>
    <xf numFmtId="2" fontId="91" fillId="8" borderId="15" xfId="2" applyNumberFormat="1" applyFont="1" applyFill="1" applyBorder="1" applyAlignment="1">
      <alignment horizontal="center"/>
    </xf>
    <xf numFmtId="0" fontId="88" fillId="0" borderId="5" xfId="2" applyBorder="1" applyAlignment="1">
      <alignment horizontal="center" vertical="center"/>
    </xf>
    <xf numFmtId="2" fontId="99" fillId="0" borderId="5" xfId="2" applyNumberFormat="1" applyFont="1" applyBorder="1" applyAlignment="1">
      <alignment horizontal="center" vertical="center"/>
    </xf>
    <xf numFmtId="2" fontId="99" fillId="0" borderId="3" xfId="2" applyNumberFormat="1" applyFont="1" applyBorder="1" applyAlignment="1">
      <alignment horizontal="center" vertical="center"/>
    </xf>
    <xf numFmtId="2" fontId="88" fillId="0" borderId="4" xfId="2" applyNumberFormat="1" applyBorder="1" applyAlignment="1">
      <alignment horizontal="center" vertical="center"/>
    </xf>
    <xf numFmtId="2" fontId="88" fillId="0" borderId="3" xfId="2" applyNumberFormat="1" applyBorder="1" applyAlignment="1">
      <alignment horizontal="center" vertical="center"/>
    </xf>
    <xf numFmtId="0" fontId="100" fillId="0" borderId="5" xfId="2" applyFont="1" applyBorder="1" applyAlignment="1">
      <alignment horizontal="center" vertical="center"/>
    </xf>
    <xf numFmtId="0" fontId="100" fillId="0" borderId="4" xfId="2" applyFont="1" applyBorder="1" applyAlignment="1">
      <alignment horizontal="center" vertical="center"/>
    </xf>
    <xf numFmtId="0" fontId="100" fillId="0" borderId="3" xfId="2" applyFont="1" applyBorder="1" applyAlignment="1">
      <alignment horizontal="center" vertical="center"/>
    </xf>
    <xf numFmtId="1" fontId="90" fillId="8" borderId="5" xfId="2" applyNumberFormat="1" applyFont="1" applyFill="1" applyBorder="1" applyAlignment="1">
      <alignment horizontal="center" vertical="center" wrapText="1"/>
    </xf>
    <xf numFmtId="1" fontId="90" fillId="8" borderId="4" xfId="2" applyNumberFormat="1" applyFont="1" applyFill="1" applyBorder="1" applyAlignment="1">
      <alignment horizontal="center" vertical="center" wrapText="1"/>
    </xf>
    <xf numFmtId="1" fontId="90" fillId="8" borderId="3" xfId="2" applyNumberFormat="1" applyFont="1" applyFill="1" applyBorder="1" applyAlignment="1">
      <alignment horizontal="center" vertical="center" wrapText="1"/>
    </xf>
    <xf numFmtId="0" fontId="100" fillId="0" borderId="8" xfId="3" applyFont="1" applyBorder="1" applyAlignment="1">
      <alignment horizontal="center" wrapText="1"/>
    </xf>
    <xf numFmtId="0" fontId="100" fillId="0" borderId="6" xfId="3" applyFont="1" applyBorder="1" applyAlignment="1">
      <alignment horizontal="center" wrapText="1"/>
    </xf>
    <xf numFmtId="0" fontId="89" fillId="0" borderId="1" xfId="3" applyFont="1" applyBorder="1" applyAlignment="1">
      <alignment horizontal="center" wrapText="1"/>
    </xf>
    <xf numFmtId="0" fontId="12" fillId="0" borderId="7" xfId="0" applyFont="1" applyBorder="1" applyAlignment="1">
      <alignment horizontal="left"/>
    </xf>
    <xf numFmtId="0" fontId="64" fillId="2" borderId="0" xfId="0" applyFont="1" applyFill="1" applyAlignment="1">
      <alignment horizontal="left" wrapText="1"/>
    </xf>
    <xf numFmtId="0" fontId="27" fillId="0" borderId="1" xfId="0" applyFont="1" applyBorder="1" applyAlignment="1">
      <alignment horizontal="left"/>
    </xf>
    <xf numFmtId="0" fontId="64" fillId="0" borderId="0" xfId="0" applyFont="1" applyAlignment="1">
      <alignment wrapText="1"/>
    </xf>
    <xf numFmtId="0" fontId="24" fillId="0" borderId="1" xfId="0" applyFont="1" applyBorder="1" applyAlignment="1">
      <alignment horizontal="left"/>
    </xf>
    <xf numFmtId="14" fontId="28" fillId="0" borderId="5" xfId="0" applyNumberFormat="1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left"/>
    </xf>
    <xf numFmtId="14" fontId="29" fillId="0" borderId="5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left"/>
    </xf>
    <xf numFmtId="2" fontId="88" fillId="0" borderId="1" xfId="2" applyNumberFormat="1" applyBorder="1" applyAlignment="1">
      <alignment horizontal="center" vertical="center"/>
    </xf>
    <xf numFmtId="0" fontId="88" fillId="0" borderId="1" xfId="2" applyBorder="1" applyAlignment="1">
      <alignment horizontal="center" vertical="center"/>
    </xf>
    <xf numFmtId="0" fontId="89" fillId="0" borderId="1" xfId="11" applyFont="1" applyBorder="1" applyAlignment="1">
      <alignment horizontal="center" wrapText="1"/>
    </xf>
    <xf numFmtId="0" fontId="88" fillId="0" borderId="0" xfId="2" applyAlignment="1">
      <alignment horizontal="center"/>
    </xf>
    <xf numFmtId="0" fontId="88" fillId="0" borderId="16" xfId="2" applyBorder="1" applyAlignment="1">
      <alignment horizontal="center"/>
    </xf>
  </cellXfs>
  <cellStyles count="12">
    <cellStyle name="Обычный" xfId="0" builtinId="0"/>
    <cellStyle name="Обычный 2" xfId="1" xr:uid="{4749D32C-81DC-4308-82A3-C7E344F95A74}"/>
    <cellStyle name="Обычный 2 2" xfId="2" xr:uid="{2FE42C02-7AB4-4E9F-B41C-8348108748F7}"/>
    <cellStyle name="Обычный 2 2 2" xfId="8" xr:uid="{F0CE28BE-AA5E-4BBC-AC78-A396C82E7906}"/>
    <cellStyle name="Обычный 2 3" xfId="3" xr:uid="{CAA5760B-9216-4E59-A38F-FB1979F2E268}"/>
    <cellStyle name="Обычный 2 4" xfId="6" xr:uid="{2A3B364F-371C-446F-BF0A-4958ED045780}"/>
    <cellStyle name="Обычный 3" xfId="5" xr:uid="{2318C647-80B2-4223-BFDC-656EC34EAEF3}"/>
    <cellStyle name="Обычный 4" xfId="7" xr:uid="{D1F66299-0D59-4196-9CF6-A05313245988}"/>
    <cellStyle name="Обычный 5" xfId="9" xr:uid="{1AC153CE-AE8A-4395-A3A3-DA1F15BBAED2}"/>
    <cellStyle name="Обычный 6" xfId="10" xr:uid="{87CA9E4A-AFDA-4A95-9C67-8D6EF398B645}"/>
    <cellStyle name="Обычный 7" xfId="11" xr:uid="{B7BDB983-6C66-4E3D-86A4-9F2A61C760E6}"/>
    <cellStyle name="Обычный_Лист1" xfId="4" xr:uid="{9D16BD2C-6D7D-4744-A641-3486A0FF22C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2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3.xml"/><Relationship Id="rId75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Application%20Data\Microsoft\Excel\&#1087;&#1077;&#1088;&#1077;&#1095;&#1077;&#1085;&#1100;%20290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\&#1056;&#1072;&#1073;&#1086;&#1095;&#1080;&#1081;%20&#1089;&#1090;&#1086;&#1083;\&#1086;&#1076;&#1085;%20&#1090;&#1072;&#1088;&#1080;&#1092;&#1099;\&#1056;&#1072;&#1089;&#1095;&#1077;&#1090;%20&#1054;&#1044;&#1053;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2;&#1045;&#1044;&#1071;&#1053;&#1050;&#1048;&#1053;&#1040;%20&#1051;.&#1044;\Desktop\&#1054;&#1058;&#1063;&#1045;&#1058;&#1067;\&#1086;&#1090;&#1095;&#1077;&#1090;&#1099;%202023\&#1055;&#1054;&#1057;&#1051;&#1045;&#1044;&#1053;&#1048;&#1049;%20&#1087;&#1077;&#1088;&#1077;&#1095;&#1085;&#1080;%202023.xlsx" TargetMode="External"/><Relationship Id="rId1" Type="http://schemas.openxmlformats.org/officeDocument/2006/relationships/externalLinkPath" Target="/Users/&#1052;&#1045;&#1044;&#1071;&#1053;&#1050;&#1048;&#1053;&#1040;%20&#1051;.&#1044;/Desktop/&#1054;&#1058;&#1063;&#1045;&#1058;&#1067;/&#1086;&#1090;&#1095;&#1077;&#1090;&#1099;%202023/&#1055;&#1054;&#1057;&#1051;&#1045;&#1044;&#1053;&#1048;&#1049;%20&#1087;&#1077;&#1088;&#1077;&#1095;&#1085;&#1080;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1052;&#1045;&#1044;&#1071;&#1053;&#1050;&#1048;&#1053;&#1040;%20&#1051;.&#1044;\Desktop\&#1054;&#1044;&#1053;%20&#1089;&#1074;&#1077;&#1090;%20&#1044;&#1059;-8\&#1057;&#1042;&#1045;&#1058;%20&#1057;&#1054;&#1048;%20&#1044;&#1059;-8.xlsx" TargetMode="External"/><Relationship Id="rId1" Type="http://schemas.openxmlformats.org/officeDocument/2006/relationships/externalLinkPath" Target="/Users/&#1052;&#1045;&#1044;&#1071;&#1053;&#1050;&#1048;&#1053;&#1040;%20&#1051;.&#1044;/Desktop/&#1054;&#1044;&#1053;%20&#1089;&#1074;&#1077;&#1090;%20&#1044;&#1059;-8/&#1057;&#1042;&#1045;&#1058;%20&#1057;&#1054;&#1048;%20&#1044;&#1059;-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 лифтом+э.плиты (3)"/>
      <sheetName val="Глазунова 1"/>
      <sheetName val="50 лет СССР 7"/>
      <sheetName val="Лист1"/>
      <sheetName val="Лист3"/>
      <sheetName val="3-а"/>
      <sheetName val="8-а"/>
      <sheetName val="тариф 16.58"/>
      <sheetName val="Шосейная61"/>
      <sheetName val="Апшеронская 11 Б"/>
      <sheetName val=" лифтом+га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Площади"/>
      <sheetName val="СВЕТ ОДН июнь (2)"/>
      <sheetName val="ОДН по июнь"/>
      <sheetName val="норматив по ГВС по май 2017"/>
      <sheetName val="норматив по ГВС по июн 2017 "/>
      <sheetName val="норматив по ГВС с июля, август "/>
      <sheetName val="норматив по ГВС сентябрь"/>
      <sheetName val="норматив по ГВС с июля 2018"/>
      <sheetName val="норматив по ГВС с 01. 2019 "/>
      <sheetName val="норматив по ГВС с 04. 2019"/>
      <sheetName val="норматив по ГВС с 07. 2019 "/>
      <sheetName val="норматив по ГВС с 01. 2020"/>
      <sheetName val="СВЕТ"/>
      <sheetName val="СВЕТ ОДН1.2.3.4.5"/>
      <sheetName val="СВЕТ ОДН июнь"/>
      <sheetName val="СВЕТ ОДН с июля2017"/>
      <sheetName val="СВЕТ ОДН с июля2018"/>
      <sheetName val="СВЕТ ОДН с январь2019 (2)"/>
      <sheetName val="СВЕТ ОДН с 07.2019"/>
      <sheetName val="свет ОДН"/>
      <sheetName val="МУП СТЭ"/>
      <sheetName val="ХОСТА"/>
      <sheetName val="Площади по ОДН"/>
      <sheetName val=" СЧЕТЧИКИ э|ЭНЕРГИ"/>
      <sheetName val="новые нормативы "/>
      <sheetName val="Расчет в жилищную"/>
      <sheetName val="СВЕТ ОДН с 01-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оплата"/>
      <sheetName val="А7-21"/>
      <sheetName val="А18-21"/>
      <sheetName val="А25-21"/>
      <sheetName val="В4-21"/>
      <sheetName val="В10-21"/>
      <sheetName val="В10,7-21"/>
      <sheetName val="В10,8-21"/>
      <sheetName val="В12-21"/>
      <sheetName val="В16-21"/>
      <sheetName val="В17-21"/>
      <sheetName val="В19-21"/>
      <sheetName val="В21-21"/>
      <sheetName val="В22-21"/>
      <sheetName val="В23-21"/>
      <sheetName val="В24-21"/>
      <sheetName val="В25-21"/>
      <sheetName val="В26-21"/>
      <sheetName val="В27-21"/>
      <sheetName val="В28-21"/>
      <sheetName val="В30-21"/>
      <sheetName val="В31-21"/>
      <sheetName val="В31-Д"/>
      <sheetName val="В32-21"/>
      <sheetName val="В34-21"/>
      <sheetName val="В36-21"/>
      <sheetName val="М 6"/>
      <sheetName val="М13,2-21"/>
      <sheetName val="М30,1-21"/>
      <sheetName val="М18-21"/>
      <sheetName val="М19-21"/>
      <sheetName val="М28-21"/>
      <sheetName val="М30-21"/>
      <sheetName val="М39-21"/>
      <sheetName val="М41-21"/>
      <sheetName val="М45-21"/>
      <sheetName val="М47-21"/>
      <sheetName val="М,Б34,18-21"/>
      <sheetName val="Т3-21"/>
      <sheetName val="Т4-21"/>
      <sheetName val="Т10-21"/>
      <sheetName val="Т13-21"/>
      <sheetName val="Т15-21"/>
      <sheetName val="Т17,1-21"/>
      <sheetName val="Т17,2-21"/>
      <sheetName val="Т18-21"/>
      <sheetName val="Т21-21"/>
      <sheetName val="Т23-21"/>
      <sheetName val="Т27-21"/>
      <sheetName val="Пл.100-21"/>
      <sheetName val="Пл177-21"/>
      <sheetName val="пл179а-21"/>
      <sheetName val="Пл181-21"/>
      <sheetName val="Пл.181а-21"/>
      <sheetName val="Пл187-21"/>
      <sheetName val="Пл191-21"/>
      <sheetName val="ВЛКСМ16-21"/>
      <sheetName val="Ясногорская 2 (2)"/>
      <sheetName val="Ясн.12"/>
      <sheetName val="Возр.17"/>
      <sheetName val="Ясн.15"/>
    </sheetNames>
    <sheetDataSet>
      <sheetData sheetId="0" refreshError="1"/>
      <sheetData sheetId="1" refreshError="1"/>
      <sheetData sheetId="2">
        <row r="17">
          <cell r="K17">
            <v>63283.200000000004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>
        <row r="19">
          <cell r="E19">
            <v>3307.47</v>
          </cell>
        </row>
        <row r="21">
          <cell r="E21">
            <v>1210.0500000000002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свод свет"/>
    </sheetNames>
    <sheetDataSet>
      <sheetData sheetId="0">
        <row r="3">
          <cell r="AW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rgb="FF00B0F0"/>
  </sheetPr>
  <dimension ref="A1:K94"/>
  <sheetViews>
    <sheetView topLeftCell="A56" workbookViewId="0">
      <selection activeCell="G70" sqref="G70"/>
    </sheetView>
  </sheetViews>
  <sheetFormatPr defaultRowHeight="15" x14ac:dyDescent="0.25"/>
  <cols>
    <col min="1" max="1" width="4.5703125" customWidth="1"/>
    <col min="2" max="2" width="44.5703125" customWidth="1"/>
    <col min="3" max="3" width="15.85546875" customWidth="1"/>
    <col min="4" max="4" width="10.140625" customWidth="1"/>
    <col min="5" max="5" width="11.85546875" customWidth="1"/>
    <col min="6" max="6" width="10" customWidth="1"/>
    <col min="7" max="7" width="33.28515625" customWidth="1"/>
    <col min="8" max="8" width="12" customWidth="1"/>
    <col min="10" max="10" width="11.28515625" customWidth="1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14" t="s">
        <v>6</v>
      </c>
      <c r="C2" s="2"/>
      <c r="D2" s="3"/>
      <c r="E2" s="1"/>
    </row>
    <row r="3" spans="1:9" x14ac:dyDescent="0.25">
      <c r="A3" s="1"/>
      <c r="B3" s="14" t="s">
        <v>7</v>
      </c>
      <c r="C3" s="2"/>
      <c r="D3" s="3"/>
      <c r="E3" s="1"/>
    </row>
    <row r="4" spans="1:9" x14ac:dyDescent="0.25">
      <c r="A4" s="1"/>
      <c r="B4" s="14" t="s">
        <v>8</v>
      </c>
      <c r="C4" s="2"/>
      <c r="D4" s="3"/>
      <c r="E4" s="1"/>
    </row>
    <row r="5" spans="1:9" x14ac:dyDescent="0.25">
      <c r="A5" s="4"/>
      <c r="B5" s="629" t="s">
        <v>649</v>
      </c>
      <c r="C5" s="629"/>
      <c r="D5" s="629"/>
      <c r="E5" s="629"/>
    </row>
    <row r="6" spans="1:9" x14ac:dyDescent="0.25">
      <c r="A6" s="4"/>
      <c r="B6" s="20"/>
      <c r="C6" s="21"/>
      <c r="D6" s="21"/>
      <c r="E6" s="21"/>
    </row>
    <row r="7" spans="1:9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9" ht="18.75" customHeight="1" x14ac:dyDescent="0.25">
      <c r="A8" s="4"/>
      <c r="B8" s="23" t="s">
        <v>650</v>
      </c>
      <c r="C8" s="21"/>
      <c r="D8" s="21"/>
      <c r="E8" s="21"/>
    </row>
    <row r="9" spans="1:9" x14ac:dyDescent="0.25">
      <c r="A9" s="4"/>
      <c r="B9" s="630" t="s">
        <v>11</v>
      </c>
      <c r="C9" s="630"/>
      <c r="D9" s="21"/>
      <c r="E9" s="21"/>
    </row>
    <row r="10" spans="1:9" ht="14.25" customHeight="1" x14ac:dyDescent="0.25">
      <c r="A10" s="4"/>
      <c r="B10" s="630" t="s">
        <v>62</v>
      </c>
      <c r="C10" s="630"/>
      <c r="D10" s="630"/>
      <c r="E10" s="630"/>
    </row>
    <row r="11" spans="1:9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9" ht="15" customHeight="1" x14ac:dyDescent="0.25">
      <c r="A12" s="4"/>
      <c r="B12" s="630" t="s">
        <v>128</v>
      </c>
      <c r="C12" s="630"/>
      <c r="D12" s="630"/>
      <c r="E12" s="630"/>
      <c r="F12" s="630"/>
      <c r="I12" s="71"/>
    </row>
    <row r="13" spans="1:9" x14ac:dyDescent="0.25">
      <c r="A13" s="19" t="s">
        <v>13</v>
      </c>
      <c r="B13" s="5" t="s">
        <v>648</v>
      </c>
      <c r="C13" s="5"/>
      <c r="D13" s="5"/>
      <c r="E13" s="2">
        <v>361346.45</v>
      </c>
      <c r="F13" s="71"/>
    </row>
    <row r="14" spans="1:9" x14ac:dyDescent="0.25">
      <c r="A14" s="19"/>
      <c r="B14" s="5" t="s">
        <v>805</v>
      </c>
      <c r="C14" s="5"/>
      <c r="D14" s="5"/>
      <c r="E14" s="1">
        <v>320108.23</v>
      </c>
      <c r="F14" s="71"/>
    </row>
    <row r="15" spans="1:9" x14ac:dyDescent="0.25">
      <c r="A15" s="13" t="s">
        <v>14</v>
      </c>
      <c r="B15" s="5" t="s">
        <v>651</v>
      </c>
      <c r="C15" s="5"/>
      <c r="D15" s="5"/>
      <c r="E15" s="70">
        <v>-756419.44</v>
      </c>
      <c r="G15" t="s">
        <v>536</v>
      </c>
    </row>
    <row r="16" spans="1:9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274" t="s">
        <v>806</v>
      </c>
    </row>
    <row r="19" spans="1:6" x14ac:dyDescent="0.25">
      <c r="A19" s="13"/>
      <c r="B19" s="25" t="s">
        <v>19</v>
      </c>
      <c r="C19" s="26"/>
      <c r="D19" s="27"/>
      <c r="E19" s="274">
        <v>1578060.67</v>
      </c>
    </row>
    <row r="20" spans="1:6" x14ac:dyDescent="0.25">
      <c r="A20" s="13"/>
      <c r="B20" s="25" t="s">
        <v>20</v>
      </c>
      <c r="C20" s="26"/>
      <c r="D20" s="27"/>
      <c r="E20" s="274">
        <f>B22+E19</f>
        <v>1581303.91</v>
      </c>
      <c r="F20" s="76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3243.24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807</v>
      </c>
      <c r="C24" s="432">
        <v>45199</v>
      </c>
      <c r="D24" s="433">
        <v>0</v>
      </c>
      <c r="E24" s="434">
        <v>5008.67</v>
      </c>
    </row>
    <row r="25" spans="1:6" x14ac:dyDescent="0.25">
      <c r="A25" s="13"/>
      <c r="B25" s="427" t="s">
        <v>488</v>
      </c>
      <c r="C25" s="432">
        <v>45269</v>
      </c>
      <c r="D25" s="433">
        <v>0</v>
      </c>
      <c r="E25" s="434">
        <v>2033.49</v>
      </c>
    </row>
    <row r="26" spans="1:6" x14ac:dyDescent="0.25">
      <c r="A26" s="13"/>
      <c r="B26" s="427" t="s">
        <v>808</v>
      </c>
      <c r="C26" s="432">
        <v>45272</v>
      </c>
      <c r="D26" s="433">
        <v>0</v>
      </c>
      <c r="E26" s="434">
        <v>2039.85</v>
      </c>
    </row>
    <row r="27" spans="1:6" x14ac:dyDescent="0.25">
      <c r="A27" s="13"/>
      <c r="B27" s="427" t="s">
        <v>809</v>
      </c>
      <c r="C27" s="432">
        <v>45249</v>
      </c>
      <c r="D27" s="433">
        <v>0</v>
      </c>
      <c r="E27" s="434">
        <v>2779.84</v>
      </c>
    </row>
    <row r="28" spans="1:6" x14ac:dyDescent="0.25">
      <c r="A28" s="13"/>
      <c r="B28" s="427" t="s">
        <v>810</v>
      </c>
      <c r="C28" s="432">
        <v>45210</v>
      </c>
      <c r="D28" s="433">
        <v>0</v>
      </c>
      <c r="E28" s="434">
        <v>2786.63</v>
      </c>
    </row>
    <row r="29" spans="1:6" x14ac:dyDescent="0.25">
      <c r="A29" s="13"/>
      <c r="B29" s="427" t="s">
        <v>489</v>
      </c>
      <c r="C29" s="432">
        <v>45290</v>
      </c>
      <c r="D29" s="433">
        <v>2520</v>
      </c>
      <c r="E29" s="434">
        <v>5796.49</v>
      </c>
    </row>
    <row r="30" spans="1:6" x14ac:dyDescent="0.25">
      <c r="A30" s="13"/>
      <c r="B30" s="427" t="s">
        <v>129</v>
      </c>
      <c r="C30" s="432"/>
      <c r="D30" s="433">
        <v>0</v>
      </c>
      <c r="E30" s="434">
        <v>104370.76</v>
      </c>
    </row>
    <row r="31" spans="1:6" x14ac:dyDescent="0.25">
      <c r="A31" s="13"/>
      <c r="B31" s="427" t="s">
        <v>811</v>
      </c>
      <c r="C31" s="432">
        <v>45194</v>
      </c>
      <c r="D31" s="433">
        <v>0</v>
      </c>
      <c r="E31" s="434">
        <v>5064.3500000000004</v>
      </c>
    </row>
    <row r="32" spans="1:6" x14ac:dyDescent="0.25">
      <c r="A32" s="13"/>
      <c r="B32" s="427" t="s">
        <v>130</v>
      </c>
      <c r="C32" s="432">
        <v>45269</v>
      </c>
      <c r="D32" s="433">
        <v>0</v>
      </c>
      <c r="E32" s="434">
        <v>32974.67</v>
      </c>
    </row>
    <row r="33" spans="1:11" x14ac:dyDescent="0.25">
      <c r="A33" s="13"/>
      <c r="B33" s="427" t="s">
        <v>490</v>
      </c>
      <c r="C33" s="432">
        <v>45301</v>
      </c>
      <c r="D33" s="433">
        <v>1300</v>
      </c>
      <c r="E33" s="434">
        <v>3163.64</v>
      </c>
    </row>
    <row r="34" spans="1:11" x14ac:dyDescent="0.25">
      <c r="A34" s="13"/>
      <c r="B34" s="427" t="s">
        <v>812</v>
      </c>
      <c r="C34" s="432">
        <v>45290</v>
      </c>
      <c r="D34" s="433">
        <v>2043.88</v>
      </c>
      <c r="E34" s="434">
        <v>2043.88</v>
      </c>
    </row>
    <row r="35" spans="1:11" x14ac:dyDescent="0.25">
      <c r="A35" s="13" t="s">
        <v>24</v>
      </c>
      <c r="B35" s="427" t="s">
        <v>813</v>
      </c>
      <c r="C35" s="432">
        <v>45249</v>
      </c>
      <c r="D35" s="433">
        <v>0</v>
      </c>
      <c r="E35" s="434">
        <v>3040.64</v>
      </c>
      <c r="F35" s="28"/>
    </row>
    <row r="36" spans="1:11" x14ac:dyDescent="0.25">
      <c r="A36" s="13"/>
      <c r="B36" s="427" t="s">
        <v>814</v>
      </c>
      <c r="C36" s="432">
        <v>45288</v>
      </c>
      <c r="D36" s="433">
        <v>2043.88</v>
      </c>
      <c r="E36" s="434">
        <v>2043.88</v>
      </c>
      <c r="F36" s="28"/>
    </row>
    <row r="37" spans="1:11" x14ac:dyDescent="0.25">
      <c r="A37" s="13"/>
      <c r="B37" s="11" t="s">
        <v>38</v>
      </c>
      <c r="C37" s="11"/>
      <c r="D37" s="11"/>
      <c r="E37" s="14"/>
      <c r="F37" s="28"/>
    </row>
    <row r="38" spans="1:11" x14ac:dyDescent="0.25">
      <c r="A38" s="13"/>
      <c r="B38" s="11" t="s">
        <v>40</v>
      </c>
      <c r="C38" s="11"/>
      <c r="D38" s="11"/>
      <c r="E38" s="14"/>
      <c r="F38" s="28"/>
    </row>
    <row r="39" spans="1:11" ht="21" customHeight="1" x14ac:dyDescent="0.25">
      <c r="A39" s="13"/>
      <c r="B39" s="11" t="s">
        <v>39</v>
      </c>
      <c r="C39" s="5"/>
      <c r="D39" s="5"/>
      <c r="E39" s="1"/>
    </row>
    <row r="40" spans="1:11" x14ac:dyDescent="0.25">
      <c r="A40" s="8" t="s">
        <v>27</v>
      </c>
      <c r="B40" s="633" t="s">
        <v>28</v>
      </c>
      <c r="C40" s="634"/>
      <c r="D40" s="6"/>
      <c r="E40" s="12" t="s">
        <v>29</v>
      </c>
    </row>
    <row r="41" spans="1:11" x14ac:dyDescent="0.25">
      <c r="A41" s="8">
        <v>1</v>
      </c>
      <c r="B41" s="626" t="s">
        <v>391</v>
      </c>
      <c r="C41" s="627"/>
      <c r="D41" s="6"/>
      <c r="E41" s="589">
        <v>144565.60999999999</v>
      </c>
      <c r="H41" s="335"/>
      <c r="K41">
        <v>238</v>
      </c>
    </row>
    <row r="42" spans="1:11" x14ac:dyDescent="0.25">
      <c r="A42" s="8">
        <v>2</v>
      </c>
      <c r="B42" s="631" t="s">
        <v>306</v>
      </c>
      <c r="C42" s="632"/>
      <c r="D42" s="6"/>
      <c r="E42" s="589">
        <v>13538.407200000001</v>
      </c>
      <c r="H42" s="335"/>
    </row>
    <row r="43" spans="1:11" x14ac:dyDescent="0.25">
      <c r="A43" s="8">
        <v>3</v>
      </c>
      <c r="B43" s="623" t="s">
        <v>307</v>
      </c>
      <c r="C43" s="623"/>
      <c r="D43" s="6"/>
      <c r="E43" s="589">
        <v>52976.376000000004</v>
      </c>
      <c r="H43" s="335"/>
    </row>
    <row r="44" spans="1:11" x14ac:dyDescent="0.25">
      <c r="A44" s="8">
        <v>4</v>
      </c>
      <c r="B44" s="150" t="s">
        <v>393</v>
      </c>
      <c r="C44" s="31"/>
      <c r="D44" s="6"/>
      <c r="E44" s="589">
        <v>20601.923999999999</v>
      </c>
      <c r="H44" s="335"/>
    </row>
    <row r="45" spans="1:11" x14ac:dyDescent="0.25">
      <c r="A45" s="8">
        <v>5</v>
      </c>
      <c r="B45" s="623" t="s">
        <v>2</v>
      </c>
      <c r="C45" s="623"/>
      <c r="D45" s="6"/>
      <c r="E45" s="336">
        <v>2064</v>
      </c>
      <c r="H45" s="336"/>
      <c r="J45" s="72"/>
    </row>
    <row r="46" spans="1:11" x14ac:dyDescent="0.25">
      <c r="A46" s="8">
        <v>6</v>
      </c>
      <c r="B46" s="623" t="s">
        <v>3</v>
      </c>
      <c r="C46" s="623"/>
      <c r="D46" s="6"/>
      <c r="E46" s="336">
        <v>24000</v>
      </c>
      <c r="H46" s="336"/>
      <c r="I46" s="72"/>
      <c r="J46" s="72"/>
    </row>
    <row r="47" spans="1:11" x14ac:dyDescent="0.25">
      <c r="A47" s="8">
        <v>7</v>
      </c>
      <c r="B47" s="628" t="s">
        <v>31</v>
      </c>
      <c r="C47" s="628"/>
      <c r="D47" s="6"/>
      <c r="E47" s="589">
        <v>52976.38</v>
      </c>
      <c r="H47" s="335"/>
    </row>
    <row r="48" spans="1:11" x14ac:dyDescent="0.25">
      <c r="A48" s="8">
        <v>8</v>
      </c>
      <c r="B48" s="623" t="s">
        <v>308</v>
      </c>
      <c r="C48" s="623"/>
      <c r="D48" s="6"/>
      <c r="E48" s="336">
        <v>1153.92</v>
      </c>
      <c r="H48" s="336"/>
      <c r="J48" s="72"/>
    </row>
    <row r="49" spans="1:10" x14ac:dyDescent="0.25">
      <c r="A49" s="8">
        <v>9</v>
      </c>
      <c r="B49" s="623" t="s">
        <v>309</v>
      </c>
      <c r="C49" s="623"/>
      <c r="D49" s="6"/>
      <c r="E49" s="336">
        <v>4361.24</v>
      </c>
      <c r="H49" s="336"/>
      <c r="J49" s="72"/>
    </row>
    <row r="50" spans="1:10" x14ac:dyDescent="0.25">
      <c r="A50" s="8">
        <v>10</v>
      </c>
      <c r="B50" s="628" t="s">
        <v>310</v>
      </c>
      <c r="C50" s="628"/>
      <c r="D50" s="31"/>
      <c r="E50" s="336">
        <v>3531.7583999999997</v>
      </c>
      <c r="H50" s="336"/>
      <c r="J50" s="72"/>
    </row>
    <row r="51" spans="1:10" x14ac:dyDescent="0.25">
      <c r="A51" s="8">
        <v>11</v>
      </c>
      <c r="B51" s="623" t="s">
        <v>311</v>
      </c>
      <c r="C51" s="623"/>
      <c r="D51" s="6"/>
      <c r="E51" s="336">
        <v>114105.1</v>
      </c>
      <c r="H51" s="336"/>
    </row>
    <row r="52" spans="1:10" x14ac:dyDescent="0.25">
      <c r="A52" s="8">
        <v>12</v>
      </c>
      <c r="B52" s="626" t="s">
        <v>330</v>
      </c>
      <c r="C52" s="627"/>
      <c r="D52" s="6"/>
      <c r="E52" s="336">
        <v>300</v>
      </c>
      <c r="H52" s="336"/>
      <c r="J52" s="72"/>
    </row>
    <row r="53" spans="1:10" x14ac:dyDescent="0.25">
      <c r="A53" s="8">
        <v>13</v>
      </c>
      <c r="B53" s="623" t="s">
        <v>312</v>
      </c>
      <c r="C53" s="623"/>
      <c r="D53" s="6"/>
      <c r="E53" s="336">
        <v>171878.9088</v>
      </c>
      <c r="H53" s="336"/>
      <c r="I53" s="149"/>
      <c r="J53" s="72"/>
    </row>
    <row r="54" spans="1:10" x14ac:dyDescent="0.25">
      <c r="A54" s="8">
        <v>14</v>
      </c>
      <c r="B54" s="623" t="s">
        <v>313</v>
      </c>
      <c r="C54" s="623"/>
      <c r="D54" s="6"/>
      <c r="E54" s="336">
        <v>180119.6784</v>
      </c>
      <c r="H54" s="336"/>
      <c r="J54" s="72"/>
    </row>
    <row r="55" spans="1:10" x14ac:dyDescent="0.25">
      <c r="A55" s="8">
        <v>15</v>
      </c>
      <c r="B55" s="279" t="s">
        <v>331</v>
      </c>
      <c r="C55" s="279"/>
      <c r="D55" s="6"/>
      <c r="E55" s="336">
        <v>14256.31</v>
      </c>
      <c r="H55" s="336"/>
      <c r="J55" s="72"/>
    </row>
    <row r="56" spans="1:10" x14ac:dyDescent="0.25">
      <c r="A56" s="8">
        <v>16</v>
      </c>
      <c r="B56" s="623" t="s">
        <v>319</v>
      </c>
      <c r="C56" s="623"/>
      <c r="D56" s="6"/>
      <c r="E56" s="336">
        <v>1785</v>
      </c>
      <c r="H56" s="336"/>
    </row>
    <row r="57" spans="1:10" x14ac:dyDescent="0.25">
      <c r="A57" s="8">
        <v>17</v>
      </c>
      <c r="B57" s="623" t="s">
        <v>314</v>
      </c>
      <c r="C57" s="623"/>
      <c r="D57" s="6"/>
      <c r="E57" s="336">
        <v>533670.11</v>
      </c>
      <c r="H57" s="336"/>
      <c r="J57" s="72"/>
    </row>
    <row r="58" spans="1:10" x14ac:dyDescent="0.25">
      <c r="A58" s="8">
        <v>18</v>
      </c>
      <c r="B58" s="626" t="s">
        <v>337</v>
      </c>
      <c r="C58" s="627"/>
      <c r="D58" s="6"/>
      <c r="E58" s="336">
        <v>12093</v>
      </c>
      <c r="H58" s="106"/>
      <c r="J58" s="72"/>
    </row>
    <row r="59" spans="1:10" x14ac:dyDescent="0.25">
      <c r="A59" s="8">
        <v>19</v>
      </c>
      <c r="B59" s="623" t="s">
        <v>883</v>
      </c>
      <c r="C59" s="623"/>
      <c r="D59" s="6"/>
      <c r="E59" s="336">
        <v>157440.97</v>
      </c>
      <c r="H59" s="106"/>
      <c r="J59" s="72"/>
    </row>
    <row r="60" spans="1:10" x14ac:dyDescent="0.25">
      <c r="A60" s="8">
        <v>20</v>
      </c>
      <c r="B60" s="626" t="s">
        <v>1346</v>
      </c>
      <c r="C60" s="627"/>
      <c r="D60" s="6"/>
      <c r="E60" s="336">
        <v>8805.6200000000008</v>
      </c>
      <c r="H60" s="106"/>
      <c r="J60" s="72"/>
    </row>
    <row r="61" spans="1:10" x14ac:dyDescent="0.25">
      <c r="A61" s="8">
        <v>21</v>
      </c>
      <c r="B61" s="626" t="s">
        <v>4</v>
      </c>
      <c r="C61" s="627"/>
      <c r="D61" s="6"/>
      <c r="E61" s="106">
        <v>253109.35200000001</v>
      </c>
      <c r="H61" s="106"/>
    </row>
    <row r="62" spans="1:10" x14ac:dyDescent="0.25">
      <c r="A62" s="8">
        <v>22</v>
      </c>
      <c r="B62" s="623" t="s">
        <v>361</v>
      </c>
      <c r="C62" s="623"/>
      <c r="D62" s="6"/>
      <c r="E62" s="336">
        <v>95444.34</v>
      </c>
      <c r="H62" s="336"/>
      <c r="J62" s="72"/>
    </row>
    <row r="63" spans="1:10" x14ac:dyDescent="0.25">
      <c r="A63" s="8">
        <v>23</v>
      </c>
      <c r="B63" s="626" t="s">
        <v>387</v>
      </c>
      <c r="C63" s="627"/>
      <c r="D63" s="6"/>
      <c r="E63" s="336">
        <v>63012.99</v>
      </c>
      <c r="H63" s="106"/>
      <c r="J63" s="72"/>
    </row>
    <row r="64" spans="1:10" x14ac:dyDescent="0.25">
      <c r="A64" s="8">
        <v>24</v>
      </c>
      <c r="B64" s="626" t="s">
        <v>388</v>
      </c>
      <c r="C64" s="627"/>
      <c r="D64" s="6"/>
      <c r="E64" s="336">
        <v>7392.36</v>
      </c>
      <c r="H64" s="106"/>
      <c r="J64" s="72"/>
    </row>
    <row r="65" spans="1:10" x14ac:dyDescent="0.25">
      <c r="A65" s="8">
        <v>25</v>
      </c>
      <c r="B65" s="626" t="s">
        <v>389</v>
      </c>
      <c r="C65" s="627"/>
      <c r="D65" s="6"/>
      <c r="E65" s="336">
        <v>96640.320000000007</v>
      </c>
      <c r="H65" s="106"/>
      <c r="J65" s="72"/>
    </row>
    <row r="66" spans="1:10" x14ac:dyDescent="0.25">
      <c r="A66" s="8">
        <v>26</v>
      </c>
      <c r="B66" s="626" t="s">
        <v>390</v>
      </c>
      <c r="C66" s="627"/>
      <c r="D66" s="6"/>
      <c r="E66" s="336">
        <v>11873.52</v>
      </c>
      <c r="H66" s="106"/>
      <c r="J66" s="72"/>
    </row>
    <row r="67" spans="1:10" x14ac:dyDescent="0.25">
      <c r="A67" s="8">
        <v>27</v>
      </c>
      <c r="B67" s="624" t="s">
        <v>652</v>
      </c>
      <c r="C67" s="624"/>
      <c r="D67" s="6"/>
      <c r="E67" s="336">
        <f>SUM(E41:E66)</f>
        <v>2041697.1948000004</v>
      </c>
      <c r="H67" s="91"/>
      <c r="J67" s="72"/>
    </row>
    <row r="68" spans="1:10" x14ac:dyDescent="0.25">
      <c r="A68" s="8">
        <v>28</v>
      </c>
      <c r="B68" s="624" t="s">
        <v>653</v>
      </c>
      <c r="C68" s="625"/>
      <c r="D68" s="6"/>
      <c r="E68" s="336">
        <f>E20</f>
        <v>1581303.91</v>
      </c>
      <c r="H68" s="337"/>
      <c r="I68" s="76"/>
    </row>
    <row r="69" spans="1:10" x14ac:dyDescent="0.25">
      <c r="A69" s="8"/>
      <c r="B69" s="624"/>
      <c r="C69" s="624"/>
      <c r="D69" s="31"/>
      <c r="E69" s="336"/>
      <c r="J69" s="72"/>
    </row>
    <row r="70" spans="1:10" x14ac:dyDescent="0.25">
      <c r="A70" s="8"/>
      <c r="B70" s="624"/>
      <c r="C70" s="624"/>
      <c r="D70" s="31"/>
      <c r="E70" s="336"/>
      <c r="F70">
        <v>361.3</v>
      </c>
    </row>
    <row r="71" spans="1:10" x14ac:dyDescent="0.25">
      <c r="C71" s="48">
        <v>0.06</v>
      </c>
      <c r="E71" s="77"/>
    </row>
    <row r="72" spans="1:10" x14ac:dyDescent="0.25">
      <c r="A72" s="28" t="s">
        <v>32</v>
      </c>
      <c r="B72" s="5" t="s">
        <v>354</v>
      </c>
      <c r="E72" s="72"/>
    </row>
    <row r="73" spans="1:10" x14ac:dyDescent="0.25">
      <c r="B73" s="11" t="s">
        <v>37</v>
      </c>
      <c r="E73" s="72"/>
    </row>
    <row r="74" spans="1:10" x14ac:dyDescent="0.25">
      <c r="A74" s="38" t="s">
        <v>27</v>
      </c>
      <c r="B74" s="36" t="s">
        <v>41</v>
      </c>
      <c r="C74" s="118" t="s">
        <v>44</v>
      </c>
      <c r="D74" s="292" t="s">
        <v>611</v>
      </c>
      <c r="E74" s="118" t="s">
        <v>45</v>
      </c>
    </row>
    <row r="75" spans="1:10" x14ac:dyDescent="0.25">
      <c r="A75" s="32" t="s">
        <v>9</v>
      </c>
      <c r="B75" s="532" t="s">
        <v>1075</v>
      </c>
      <c r="C75" s="547">
        <v>45247</v>
      </c>
      <c r="D75" s="132">
        <v>116</v>
      </c>
      <c r="E75" s="132">
        <v>15000</v>
      </c>
    </row>
    <row r="76" spans="1:10" x14ac:dyDescent="0.25">
      <c r="A76" s="33" t="s">
        <v>13</v>
      </c>
      <c r="B76" s="532" t="s">
        <v>1085</v>
      </c>
      <c r="C76" s="299"/>
      <c r="D76" s="106"/>
      <c r="E76" s="106"/>
    </row>
    <row r="77" spans="1:10" x14ac:dyDescent="0.25">
      <c r="A77" s="32"/>
      <c r="B77" s="540" t="s">
        <v>1086</v>
      </c>
      <c r="C77" s="293">
        <v>45273</v>
      </c>
      <c r="D77" s="106">
        <v>147</v>
      </c>
      <c r="E77" s="106">
        <v>17300</v>
      </c>
    </row>
    <row r="78" spans="1:10" x14ac:dyDescent="0.25">
      <c r="A78" s="32"/>
      <c r="B78" s="540" t="s">
        <v>1087</v>
      </c>
      <c r="C78" s="308"/>
      <c r="D78" s="106"/>
      <c r="E78" s="106"/>
    </row>
    <row r="79" spans="1:10" x14ac:dyDescent="0.25">
      <c r="A79" s="32">
        <v>3</v>
      </c>
      <c r="B79" s="540" t="s">
        <v>1091</v>
      </c>
      <c r="C79" s="293">
        <v>45275</v>
      </c>
      <c r="D79" s="106">
        <v>151</v>
      </c>
      <c r="E79" s="106">
        <v>26050</v>
      </c>
    </row>
    <row r="80" spans="1:10" ht="27" customHeight="1" x14ac:dyDescent="0.25">
      <c r="A80" s="31">
        <v>4</v>
      </c>
      <c r="B80" s="535" t="s">
        <v>1114</v>
      </c>
      <c r="C80" s="564">
        <v>45201</v>
      </c>
      <c r="D80" s="106">
        <v>98</v>
      </c>
      <c r="E80" s="106">
        <v>12450</v>
      </c>
    </row>
    <row r="81" spans="1:6" x14ac:dyDescent="0.25">
      <c r="A81" s="31">
        <v>5</v>
      </c>
      <c r="B81" s="532" t="s">
        <v>1161</v>
      </c>
      <c r="C81" s="537" t="s">
        <v>1219</v>
      </c>
      <c r="D81" s="106">
        <v>15</v>
      </c>
      <c r="E81" s="106">
        <v>11600</v>
      </c>
    </row>
    <row r="82" spans="1:6" x14ac:dyDescent="0.25">
      <c r="A82" s="542">
        <v>6</v>
      </c>
      <c r="B82" s="532" t="s">
        <v>1221</v>
      </c>
      <c r="C82" s="565" t="s">
        <v>1220</v>
      </c>
      <c r="D82" s="311">
        <v>17</v>
      </c>
      <c r="E82" s="311">
        <v>17100</v>
      </c>
    </row>
    <row r="83" spans="1:6" ht="30" x14ac:dyDescent="0.25">
      <c r="A83" s="540">
        <v>7</v>
      </c>
      <c r="B83" s="568" t="s">
        <v>1237</v>
      </c>
      <c r="C83" s="581" t="s">
        <v>1236</v>
      </c>
      <c r="D83" s="106">
        <v>59</v>
      </c>
      <c r="E83" s="106">
        <v>36111</v>
      </c>
    </row>
    <row r="84" spans="1:6" ht="30" x14ac:dyDescent="0.25">
      <c r="A84" s="540">
        <v>8</v>
      </c>
      <c r="B84" s="568" t="s">
        <v>1238</v>
      </c>
      <c r="C84" s="581" t="s">
        <v>1239</v>
      </c>
      <c r="D84" s="106">
        <v>58</v>
      </c>
      <c r="E84" s="106">
        <v>48710</v>
      </c>
    </row>
    <row r="85" spans="1:6" ht="30" x14ac:dyDescent="0.25">
      <c r="A85" s="540">
        <v>9</v>
      </c>
      <c r="B85" s="568" t="s">
        <v>1289</v>
      </c>
      <c r="C85" s="581" t="s">
        <v>1290</v>
      </c>
      <c r="D85" s="106">
        <v>31</v>
      </c>
      <c r="E85" s="106">
        <v>45431</v>
      </c>
    </row>
    <row r="86" spans="1:6" ht="30" x14ac:dyDescent="0.25">
      <c r="A86" s="540">
        <v>10</v>
      </c>
      <c r="B86" s="568" t="s">
        <v>1291</v>
      </c>
      <c r="C86" s="581" t="s">
        <v>1292</v>
      </c>
      <c r="D86" s="106">
        <v>30</v>
      </c>
      <c r="E86" s="106">
        <v>40890</v>
      </c>
    </row>
    <row r="87" spans="1:6" ht="30" x14ac:dyDescent="0.25">
      <c r="A87" s="566">
        <v>11</v>
      </c>
      <c r="B87" s="568" t="s">
        <v>1293</v>
      </c>
      <c r="C87" s="581" t="s">
        <v>1294</v>
      </c>
      <c r="D87" s="106">
        <v>29</v>
      </c>
      <c r="E87" s="106">
        <v>81636</v>
      </c>
    </row>
    <row r="88" spans="1:6" x14ac:dyDescent="0.25">
      <c r="A88" s="540"/>
      <c r="B88" s="568"/>
      <c r="C88" s="566"/>
      <c r="D88" s="106"/>
      <c r="E88" s="106"/>
    </row>
    <row r="89" spans="1:6" x14ac:dyDescent="0.25">
      <c r="A89" s="28" t="s">
        <v>33</v>
      </c>
      <c r="B89" s="28" t="s">
        <v>46</v>
      </c>
      <c r="C89" s="28"/>
      <c r="D89" s="28"/>
      <c r="E89" s="28"/>
      <c r="F89" s="28"/>
    </row>
    <row r="90" spans="1:6" x14ac:dyDescent="0.25">
      <c r="B90" s="28" t="s">
        <v>61</v>
      </c>
      <c r="C90" s="28"/>
      <c r="D90" s="28"/>
      <c r="E90" s="28"/>
      <c r="F90" s="28"/>
    </row>
    <row r="91" spans="1:6" x14ac:dyDescent="0.25">
      <c r="B91" s="28" t="s">
        <v>60</v>
      </c>
      <c r="C91" s="28"/>
      <c r="D91" s="28"/>
      <c r="E91" s="28"/>
      <c r="F91" s="338"/>
    </row>
    <row r="92" spans="1:6" x14ac:dyDescent="0.25">
      <c r="B92" s="120" t="s">
        <v>357</v>
      </c>
    </row>
    <row r="93" spans="1:6" x14ac:dyDescent="0.25">
      <c r="B93" s="28"/>
    </row>
    <row r="94" spans="1:6" x14ac:dyDescent="0.25">
      <c r="B94" s="600" t="s">
        <v>674</v>
      </c>
    </row>
  </sheetData>
  <mergeCells count="34">
    <mergeCell ref="B47:C47"/>
    <mergeCell ref="B63:C63"/>
    <mergeCell ref="B64:C64"/>
    <mergeCell ref="B65:C65"/>
    <mergeCell ref="B66:C66"/>
    <mergeCell ref="B59:C59"/>
    <mergeCell ref="B54:C54"/>
    <mergeCell ref="B56:C56"/>
    <mergeCell ref="B60:C60"/>
    <mergeCell ref="B5:E5"/>
    <mergeCell ref="B9:C9"/>
    <mergeCell ref="B11:F11"/>
    <mergeCell ref="B12:F12"/>
    <mergeCell ref="B43:C43"/>
    <mergeCell ref="B42:C42"/>
    <mergeCell ref="B40:C40"/>
    <mergeCell ref="B41:C41"/>
    <mergeCell ref="B10:E10"/>
    <mergeCell ref="B45:C45"/>
    <mergeCell ref="B46:C46"/>
    <mergeCell ref="B48:C48"/>
    <mergeCell ref="B57:C57"/>
    <mergeCell ref="B70:C70"/>
    <mergeCell ref="B49:C49"/>
    <mergeCell ref="B68:C68"/>
    <mergeCell ref="B69:C69"/>
    <mergeCell ref="B58:C58"/>
    <mergeCell ref="B52:C52"/>
    <mergeCell ref="B61:C61"/>
    <mergeCell ref="B62:C62"/>
    <mergeCell ref="B67:C67"/>
    <mergeCell ref="B50:C50"/>
    <mergeCell ref="B51:C51"/>
    <mergeCell ref="B53:C53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0">
    <tabColor rgb="FF00B0F0"/>
  </sheetPr>
  <dimension ref="A1:L76"/>
  <sheetViews>
    <sheetView topLeftCell="A4" workbookViewId="0">
      <selection activeCell="K14" sqref="K1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" customWidth="1"/>
    <col min="6" max="6" width="10" customWidth="1"/>
    <col min="10" max="10" width="9.5703125" bestFit="1" customWidth="1"/>
    <col min="12" max="12" width="10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684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685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73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13">
        <v>348298.27</v>
      </c>
    </row>
    <row r="14" spans="1:6" x14ac:dyDescent="0.25">
      <c r="A14" s="19"/>
      <c r="B14" s="5" t="s">
        <v>394</v>
      </c>
      <c r="C14" s="5"/>
      <c r="D14" s="5"/>
      <c r="E14" s="79">
        <v>291517.57</v>
      </c>
    </row>
    <row r="15" spans="1:6" x14ac:dyDescent="0.25">
      <c r="A15" s="13" t="s">
        <v>14</v>
      </c>
      <c r="B15" s="5" t="s">
        <v>634</v>
      </c>
      <c r="C15" s="5"/>
      <c r="D15" s="5"/>
      <c r="E15" s="87">
        <v>-136215.03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1233013.3700000001</v>
      </c>
    </row>
    <row r="19" spans="1:6" x14ac:dyDescent="0.25">
      <c r="A19" s="13"/>
      <c r="B19" s="25" t="s">
        <v>19</v>
      </c>
      <c r="C19" s="26"/>
      <c r="D19" s="27"/>
      <c r="E19" s="15">
        <v>1173647.04</v>
      </c>
    </row>
    <row r="20" spans="1:6" x14ac:dyDescent="0.25">
      <c r="A20" s="13"/>
      <c r="B20" s="25" t="s">
        <v>20</v>
      </c>
      <c r="C20" s="26"/>
      <c r="D20" s="27"/>
      <c r="E20" s="16">
        <f>B22+E19</f>
        <v>1185947.04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12300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515</v>
      </c>
      <c r="C24" s="432">
        <v>45204</v>
      </c>
      <c r="D24" s="433">
        <v>0</v>
      </c>
      <c r="E24" s="434">
        <v>4611.5</v>
      </c>
      <c r="F24" s="267"/>
    </row>
    <row r="25" spans="1:6" x14ac:dyDescent="0.25">
      <c r="A25" s="13"/>
      <c r="B25" s="427" t="s">
        <v>162</v>
      </c>
      <c r="C25" s="432">
        <v>44257</v>
      </c>
      <c r="D25" s="433">
        <v>0</v>
      </c>
      <c r="E25" s="434">
        <v>114445.79</v>
      </c>
    </row>
    <row r="26" spans="1:6" x14ac:dyDescent="0.25">
      <c r="A26" s="13"/>
      <c r="B26" s="427" t="s">
        <v>163</v>
      </c>
      <c r="C26" s="432">
        <v>43808</v>
      </c>
      <c r="D26" s="433">
        <v>0</v>
      </c>
      <c r="E26" s="434">
        <v>73033.070000000007</v>
      </c>
    </row>
    <row r="27" spans="1:6" x14ac:dyDescent="0.25">
      <c r="A27" s="13"/>
      <c r="B27" s="427" t="s">
        <v>164</v>
      </c>
      <c r="C27" s="432">
        <v>45203</v>
      </c>
      <c r="D27" s="433">
        <v>0</v>
      </c>
      <c r="E27" s="434">
        <v>43247.519999999997</v>
      </c>
    </row>
    <row r="28" spans="1:6" x14ac:dyDescent="0.25">
      <c r="A28" s="13"/>
      <c r="B28" s="427" t="s">
        <v>516</v>
      </c>
      <c r="C28" s="432">
        <v>45140</v>
      </c>
      <c r="D28" s="433">
        <v>0</v>
      </c>
      <c r="E28" s="434">
        <v>15199.47</v>
      </c>
    </row>
    <row r="29" spans="1:6" x14ac:dyDescent="0.25">
      <c r="A29" s="13" t="s">
        <v>24</v>
      </c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40</v>
      </c>
      <c r="C30" s="11"/>
      <c r="D30" s="11"/>
      <c r="E30" s="14"/>
      <c r="F30" s="28"/>
    </row>
    <row r="31" spans="1:6" x14ac:dyDescent="0.25">
      <c r="A31" s="13"/>
      <c r="B31" s="11" t="s">
        <v>39</v>
      </c>
      <c r="C31" s="5"/>
      <c r="D31" s="5"/>
      <c r="E31" s="1"/>
    </row>
    <row r="32" spans="1:6" x14ac:dyDescent="0.25">
      <c r="A32" s="8" t="s">
        <v>27</v>
      </c>
      <c r="B32" s="639" t="s">
        <v>28</v>
      </c>
      <c r="C32" s="640"/>
      <c r="D32" s="6"/>
      <c r="E32" s="12" t="s">
        <v>29</v>
      </c>
    </row>
    <row r="33" spans="1:12" x14ac:dyDescent="0.25">
      <c r="A33" s="8">
        <v>1</v>
      </c>
      <c r="B33" s="9" t="s">
        <v>391</v>
      </c>
      <c r="C33" s="60"/>
      <c r="D33" s="6"/>
      <c r="E33" s="73">
        <v>103001</v>
      </c>
      <c r="J33" s="72"/>
      <c r="L33" s="159"/>
    </row>
    <row r="34" spans="1:12" x14ac:dyDescent="0.25">
      <c r="A34" s="8">
        <v>2</v>
      </c>
      <c r="B34" s="628" t="s">
        <v>306</v>
      </c>
      <c r="C34" s="628"/>
      <c r="D34" s="6"/>
      <c r="E34" s="31">
        <v>12742.199999999999</v>
      </c>
    </row>
    <row r="35" spans="1:12" x14ac:dyDescent="0.25">
      <c r="A35" s="8">
        <v>3</v>
      </c>
      <c r="B35" s="623" t="s">
        <v>307</v>
      </c>
      <c r="C35" s="623"/>
      <c r="D35" s="6"/>
      <c r="E35" s="31">
        <v>38226.600000000006</v>
      </c>
    </row>
    <row r="36" spans="1:12" x14ac:dyDescent="0.25">
      <c r="A36" s="8">
        <v>4</v>
      </c>
      <c r="B36" s="31" t="s">
        <v>395</v>
      </c>
      <c r="C36" s="31"/>
      <c r="D36" s="6"/>
      <c r="E36" s="31">
        <v>20387.52</v>
      </c>
    </row>
    <row r="37" spans="1:12" x14ac:dyDescent="0.25">
      <c r="A37" s="8">
        <v>5</v>
      </c>
      <c r="B37" s="623" t="s">
        <v>2</v>
      </c>
      <c r="C37" s="623"/>
      <c r="D37" s="6"/>
      <c r="E37" s="73">
        <v>1911.2</v>
      </c>
      <c r="J37" s="72"/>
      <c r="L37" s="72"/>
    </row>
    <row r="38" spans="1:12" x14ac:dyDescent="0.25">
      <c r="A38" s="8">
        <v>6</v>
      </c>
      <c r="B38" s="623" t="s">
        <v>3</v>
      </c>
      <c r="C38" s="623"/>
      <c r="D38" s="6"/>
      <c r="E38" s="73">
        <v>12800</v>
      </c>
      <c r="J38" s="72"/>
      <c r="L38" s="72"/>
    </row>
    <row r="39" spans="1:12" x14ac:dyDescent="0.25">
      <c r="A39" s="8">
        <v>7</v>
      </c>
      <c r="B39" s="628" t="s">
        <v>31</v>
      </c>
      <c r="C39" s="628"/>
      <c r="D39" s="6"/>
      <c r="E39" s="31">
        <v>38226.6</v>
      </c>
    </row>
    <row r="40" spans="1:12" x14ac:dyDescent="0.25">
      <c r="A40" s="8">
        <v>8</v>
      </c>
      <c r="B40" s="623" t="s">
        <v>308</v>
      </c>
      <c r="C40" s="623"/>
      <c r="D40" s="6"/>
      <c r="E40" s="73">
        <v>576.84</v>
      </c>
      <c r="J40" s="72"/>
      <c r="L40" s="72"/>
    </row>
    <row r="41" spans="1:12" x14ac:dyDescent="0.25">
      <c r="A41" s="8">
        <v>9</v>
      </c>
      <c r="B41" s="623" t="s">
        <v>309</v>
      </c>
      <c r="C41" s="623"/>
      <c r="D41" s="6"/>
      <c r="E41" s="73">
        <v>3270.84</v>
      </c>
      <c r="J41" s="72"/>
      <c r="L41" s="72"/>
    </row>
    <row r="42" spans="1:12" x14ac:dyDescent="0.25">
      <c r="A42" s="8">
        <v>10</v>
      </c>
      <c r="B42" s="628" t="s">
        <v>310</v>
      </c>
      <c r="C42" s="628"/>
      <c r="D42" s="6"/>
      <c r="E42" s="73">
        <v>849.48</v>
      </c>
      <c r="J42" s="72"/>
      <c r="L42" s="72"/>
    </row>
    <row r="43" spans="1:12" x14ac:dyDescent="0.25">
      <c r="A43" s="8">
        <v>11</v>
      </c>
      <c r="B43" s="623" t="s">
        <v>311</v>
      </c>
      <c r="C43" s="623"/>
      <c r="D43" s="6"/>
      <c r="E43" s="73">
        <v>93528.19</v>
      </c>
      <c r="J43" s="72"/>
    </row>
    <row r="44" spans="1:12" x14ac:dyDescent="0.25">
      <c r="A44" s="8">
        <v>12</v>
      </c>
      <c r="B44" s="623" t="s">
        <v>312</v>
      </c>
      <c r="C44" s="623"/>
      <c r="D44" s="6"/>
      <c r="E44" s="73">
        <v>167567.4</v>
      </c>
      <c r="J44" s="72"/>
      <c r="L44" s="97"/>
    </row>
    <row r="45" spans="1:12" x14ac:dyDescent="0.25">
      <c r="A45" s="8">
        <v>13</v>
      </c>
      <c r="B45" s="623" t="s">
        <v>617</v>
      </c>
      <c r="C45" s="623"/>
      <c r="D45" s="6"/>
      <c r="E45" s="31">
        <v>0</v>
      </c>
      <c r="L45" s="72"/>
    </row>
    <row r="46" spans="1:12" x14ac:dyDescent="0.25">
      <c r="A46" s="8">
        <v>14</v>
      </c>
      <c r="B46" s="623" t="s">
        <v>319</v>
      </c>
      <c r="C46" s="623"/>
      <c r="D46" s="6"/>
      <c r="E46" s="31">
        <v>1288.98</v>
      </c>
    </row>
    <row r="47" spans="1:12" x14ac:dyDescent="0.25">
      <c r="A47" s="8">
        <v>15</v>
      </c>
      <c r="B47" s="623" t="s">
        <v>314</v>
      </c>
      <c r="C47" s="623"/>
      <c r="D47" s="6"/>
      <c r="E47" s="31">
        <v>207794.17</v>
      </c>
      <c r="L47" s="97"/>
    </row>
    <row r="48" spans="1:12" x14ac:dyDescent="0.25">
      <c r="A48" s="8">
        <v>16</v>
      </c>
      <c r="B48" s="623" t="s">
        <v>331</v>
      </c>
      <c r="C48" s="623"/>
      <c r="D48" s="6"/>
      <c r="E48" s="31">
        <v>14333.22</v>
      </c>
      <c r="L48" s="72"/>
    </row>
    <row r="49" spans="1:12" x14ac:dyDescent="0.25">
      <c r="A49" s="8">
        <v>17</v>
      </c>
      <c r="B49" s="623" t="s">
        <v>883</v>
      </c>
      <c r="C49" s="623"/>
      <c r="D49" s="6"/>
      <c r="E49" s="31">
        <v>150381</v>
      </c>
      <c r="L49" s="72"/>
    </row>
    <row r="50" spans="1:12" x14ac:dyDescent="0.25">
      <c r="A50" s="8">
        <v>18</v>
      </c>
      <c r="B50" s="626" t="s">
        <v>1346</v>
      </c>
      <c r="C50" s="627"/>
      <c r="D50" s="6"/>
      <c r="E50" s="31">
        <v>7888.16</v>
      </c>
      <c r="L50" s="72"/>
    </row>
    <row r="51" spans="1:12" x14ac:dyDescent="0.25">
      <c r="A51" s="8">
        <v>19</v>
      </c>
      <c r="B51" s="626" t="s">
        <v>4</v>
      </c>
      <c r="C51" s="627"/>
      <c r="D51" s="6"/>
      <c r="E51" s="31">
        <v>171864</v>
      </c>
    </row>
    <row r="52" spans="1:12" x14ac:dyDescent="0.25">
      <c r="A52" s="8">
        <v>20</v>
      </c>
      <c r="B52" s="623" t="s">
        <v>361</v>
      </c>
      <c r="C52" s="623"/>
      <c r="D52" s="6"/>
      <c r="E52" s="73">
        <v>71581.39</v>
      </c>
      <c r="J52" s="72"/>
      <c r="L52" s="72"/>
    </row>
    <row r="53" spans="1:12" x14ac:dyDescent="0.25">
      <c r="A53" s="8">
        <v>21</v>
      </c>
      <c r="B53" s="626" t="s">
        <v>387</v>
      </c>
      <c r="C53" s="627"/>
      <c r="D53" s="6"/>
      <c r="E53" s="73">
        <v>66283.320000000007</v>
      </c>
      <c r="L53" s="72"/>
    </row>
    <row r="54" spans="1:12" x14ac:dyDescent="0.25">
      <c r="A54" s="8">
        <v>22</v>
      </c>
      <c r="B54" s="626" t="s">
        <v>388</v>
      </c>
      <c r="C54" s="627"/>
      <c r="D54" s="6"/>
      <c r="E54" s="31">
        <v>6532.92</v>
      </c>
      <c r="L54" s="72"/>
    </row>
    <row r="55" spans="1:12" x14ac:dyDescent="0.25">
      <c r="A55" s="8">
        <v>23</v>
      </c>
      <c r="B55" s="626" t="s">
        <v>389</v>
      </c>
      <c r="C55" s="627"/>
      <c r="D55" s="6"/>
      <c r="E55" s="31">
        <v>200598.48</v>
      </c>
      <c r="L55" s="72"/>
    </row>
    <row r="56" spans="1:12" x14ac:dyDescent="0.25">
      <c r="A56" s="8">
        <v>24</v>
      </c>
      <c r="B56" s="626" t="s">
        <v>390</v>
      </c>
      <c r="C56" s="627"/>
      <c r="D56" s="6"/>
      <c r="E56" s="31">
        <v>10492.08</v>
      </c>
      <c r="L56" s="72"/>
    </row>
    <row r="57" spans="1:12" x14ac:dyDescent="0.25">
      <c r="A57" s="8">
        <v>25</v>
      </c>
      <c r="B57" s="624" t="s">
        <v>652</v>
      </c>
      <c r="C57" s="624"/>
      <c r="D57" s="6"/>
      <c r="E57" s="447">
        <f>SUM(E33:E56)</f>
        <v>1402125.59</v>
      </c>
      <c r="J57" s="151"/>
    </row>
    <row r="58" spans="1:12" x14ac:dyDescent="0.25">
      <c r="A58" s="8">
        <v>26</v>
      </c>
      <c r="B58" s="624" t="s">
        <v>653</v>
      </c>
      <c r="C58" s="625"/>
      <c r="D58" s="6"/>
      <c r="E58" s="81">
        <f>E20</f>
        <v>1185947.04</v>
      </c>
      <c r="J58" s="158"/>
    </row>
    <row r="59" spans="1:12" x14ac:dyDescent="0.25">
      <c r="A59" s="8"/>
      <c r="B59" s="624"/>
      <c r="C59" s="624"/>
      <c r="D59" s="6"/>
      <c r="E59" s="81"/>
    </row>
    <row r="60" spans="1:12" x14ac:dyDescent="0.25">
      <c r="A60" s="8"/>
      <c r="B60" s="624"/>
      <c r="C60" s="624"/>
      <c r="D60" s="6"/>
      <c r="E60" s="81"/>
      <c r="J60" s="83"/>
      <c r="K60" s="76"/>
    </row>
    <row r="61" spans="1:12" x14ac:dyDescent="0.25">
      <c r="A61" s="28" t="s">
        <v>32</v>
      </c>
      <c r="B61" s="11" t="s">
        <v>36</v>
      </c>
      <c r="F61" s="76"/>
    </row>
    <row r="62" spans="1:12" x14ac:dyDescent="0.25">
      <c r="B62" s="11" t="s">
        <v>37</v>
      </c>
    </row>
    <row r="63" spans="1:12" x14ac:dyDescent="0.25">
      <c r="A63" s="38" t="s">
        <v>27</v>
      </c>
      <c r="B63" s="36" t="s">
        <v>41</v>
      </c>
      <c r="C63" s="33" t="s">
        <v>44</v>
      </c>
      <c r="D63" s="288" t="s">
        <v>611</v>
      </c>
      <c r="E63" s="33" t="s">
        <v>45</v>
      </c>
    </row>
    <row r="64" spans="1:12" x14ac:dyDescent="0.25">
      <c r="A64" s="32">
        <v>1</v>
      </c>
      <c r="B64" s="540" t="s">
        <v>1163</v>
      </c>
      <c r="C64" s="540" t="s">
        <v>1164</v>
      </c>
      <c r="D64" s="106">
        <v>51</v>
      </c>
      <c r="E64" s="106">
        <v>27750</v>
      </c>
    </row>
    <row r="65" spans="1:6" x14ac:dyDescent="0.25">
      <c r="A65" s="31">
        <v>2</v>
      </c>
      <c r="B65" s="540" t="s">
        <v>1177</v>
      </c>
      <c r="C65" s="540" t="s">
        <v>1178</v>
      </c>
      <c r="D65" s="106">
        <v>45</v>
      </c>
      <c r="E65" s="106">
        <v>23700</v>
      </c>
    </row>
    <row r="66" spans="1:6" x14ac:dyDescent="0.25">
      <c r="A66" s="31">
        <v>3</v>
      </c>
      <c r="B66" s="540" t="s">
        <v>1109</v>
      </c>
      <c r="C66" s="540" t="s">
        <v>1179</v>
      </c>
      <c r="D66" s="106">
        <v>44</v>
      </c>
      <c r="E66" s="106">
        <v>15300</v>
      </c>
    </row>
    <row r="67" spans="1:6" x14ac:dyDescent="0.25">
      <c r="A67" s="31">
        <v>4</v>
      </c>
      <c r="B67" s="540" t="s">
        <v>1180</v>
      </c>
      <c r="C67" s="540" t="s">
        <v>1181</v>
      </c>
      <c r="D67" s="106">
        <v>43</v>
      </c>
      <c r="E67" s="106">
        <v>13700</v>
      </c>
    </row>
    <row r="68" spans="1:6" ht="60" x14ac:dyDescent="0.25">
      <c r="A68" s="37">
        <v>5</v>
      </c>
      <c r="B68" s="575" t="s">
        <v>1248</v>
      </c>
      <c r="C68" s="576" t="s">
        <v>1249</v>
      </c>
      <c r="D68" s="577">
        <v>53</v>
      </c>
      <c r="E68" s="577">
        <v>45365</v>
      </c>
    </row>
    <row r="70" spans="1:6" x14ac:dyDescent="0.25">
      <c r="A70" s="28" t="s">
        <v>33</v>
      </c>
      <c r="B70" s="28" t="s">
        <v>46</v>
      </c>
      <c r="C70" s="28"/>
      <c r="D70" s="28"/>
      <c r="E70" s="28"/>
      <c r="F70" s="28"/>
    </row>
    <row r="71" spans="1:6" x14ac:dyDescent="0.25">
      <c r="B71" s="28" t="s">
        <v>47</v>
      </c>
      <c r="C71" s="28"/>
      <c r="D71" s="28"/>
      <c r="E71" s="28"/>
      <c r="F71" s="28"/>
    </row>
    <row r="72" spans="1:6" x14ac:dyDescent="0.25">
      <c r="B72" s="28" t="s">
        <v>48</v>
      </c>
      <c r="C72" s="28"/>
      <c r="D72" s="28"/>
      <c r="E72" s="28"/>
      <c r="F72" s="28"/>
    </row>
    <row r="73" spans="1:6" x14ac:dyDescent="0.25">
      <c r="B73" s="47" t="s">
        <v>55</v>
      </c>
      <c r="C73" s="29"/>
      <c r="D73" s="29"/>
      <c r="E73" s="29"/>
      <c r="F73" s="29"/>
    </row>
    <row r="74" spans="1:6" x14ac:dyDescent="0.25">
      <c r="B74" s="29" t="s">
        <v>50</v>
      </c>
      <c r="C74" s="29"/>
      <c r="D74" s="29"/>
      <c r="E74" s="29"/>
      <c r="F74" s="29"/>
    </row>
    <row r="75" spans="1:6" x14ac:dyDescent="0.25">
      <c r="B75" s="29" t="s">
        <v>51</v>
      </c>
      <c r="C75" s="29"/>
      <c r="D75" s="29"/>
      <c r="E75" s="29"/>
      <c r="F75" s="29"/>
    </row>
    <row r="76" spans="1:6" x14ac:dyDescent="0.25">
      <c r="B76" s="344" t="s">
        <v>674</v>
      </c>
    </row>
  </sheetData>
  <mergeCells count="32">
    <mergeCell ref="B46:C46"/>
    <mergeCell ref="B58:C58"/>
    <mergeCell ref="B48:C48"/>
    <mergeCell ref="B59:C59"/>
    <mergeCell ref="B60:C60"/>
    <mergeCell ref="B47:C47"/>
    <mergeCell ref="B49:C49"/>
    <mergeCell ref="B51:C51"/>
    <mergeCell ref="B52:C52"/>
    <mergeCell ref="B57:C57"/>
    <mergeCell ref="B50:C50"/>
    <mergeCell ref="B5:E5"/>
    <mergeCell ref="B9:C9"/>
    <mergeCell ref="B11:F11"/>
    <mergeCell ref="B12:F12"/>
    <mergeCell ref="B10:E10"/>
    <mergeCell ref="B32:C32"/>
    <mergeCell ref="B53:C53"/>
    <mergeCell ref="B54:C54"/>
    <mergeCell ref="B55:C55"/>
    <mergeCell ref="B56:C56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</mergeCells>
  <pageMargins left="0.69930555555555596" right="0.69930555555555596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1">
    <tabColor rgb="FF00B0F0"/>
  </sheetPr>
  <dimension ref="A1:L79"/>
  <sheetViews>
    <sheetView topLeftCell="A54" workbookViewId="0">
      <selection activeCell="M65" sqref="M6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1" max="11" width="9.42578125" bestFit="1" customWidth="1"/>
    <col min="12" max="12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686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74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2">
        <v>235837.22</v>
      </c>
    </row>
    <row r="14" spans="1:6" x14ac:dyDescent="0.25">
      <c r="A14" s="19"/>
      <c r="B14" s="5" t="s">
        <v>394</v>
      </c>
      <c r="C14" s="5"/>
      <c r="D14" s="5"/>
      <c r="E14" s="79">
        <v>204267.14</v>
      </c>
    </row>
    <row r="15" spans="1:6" x14ac:dyDescent="0.25">
      <c r="A15" s="13" t="s">
        <v>14</v>
      </c>
      <c r="B15" s="5" t="s">
        <v>634</v>
      </c>
      <c r="C15" s="5"/>
      <c r="D15" s="5"/>
      <c r="E15" s="87">
        <f>E61</f>
        <v>335433.68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425836.42</v>
      </c>
      <c r="F18" s="71"/>
    </row>
    <row r="19" spans="1:6" x14ac:dyDescent="0.25">
      <c r="A19" s="13"/>
      <c r="B19" s="25" t="s">
        <v>19</v>
      </c>
      <c r="C19" s="26"/>
      <c r="D19" s="27"/>
      <c r="E19" s="15">
        <v>395551.87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724687.87</v>
      </c>
      <c r="F20" s="71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42">
        <v>329136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517</v>
      </c>
      <c r="C24" s="61">
        <v>45177</v>
      </c>
      <c r="D24" s="64">
        <v>0</v>
      </c>
      <c r="E24" s="64">
        <v>2839.71</v>
      </c>
      <c r="F24" s="71"/>
    </row>
    <row r="25" spans="1:6" x14ac:dyDescent="0.25">
      <c r="A25" s="13"/>
      <c r="B25" s="61" t="s">
        <v>165</v>
      </c>
      <c r="C25" s="61">
        <v>43938</v>
      </c>
      <c r="D25" s="64">
        <v>0</v>
      </c>
      <c r="E25" s="64">
        <v>47274.01</v>
      </c>
    </row>
    <row r="26" spans="1:6" x14ac:dyDescent="0.25">
      <c r="A26" s="13"/>
      <c r="B26" s="61" t="s">
        <v>166</v>
      </c>
      <c r="C26" s="61">
        <v>44832</v>
      </c>
      <c r="D26" s="64">
        <v>0</v>
      </c>
      <c r="E26" s="64">
        <v>37780.050000000003</v>
      </c>
    </row>
    <row r="27" spans="1:6" x14ac:dyDescent="0.25">
      <c r="A27" s="13"/>
      <c r="B27" s="61" t="s">
        <v>167</v>
      </c>
      <c r="C27" s="61">
        <v>43934</v>
      </c>
      <c r="D27" s="64">
        <v>0</v>
      </c>
      <c r="E27" s="64">
        <v>32476.16</v>
      </c>
    </row>
    <row r="28" spans="1:6" x14ac:dyDescent="0.25">
      <c r="A28" s="13"/>
      <c r="B28" s="61" t="s">
        <v>168</v>
      </c>
      <c r="C28" s="61">
        <v>45288</v>
      </c>
      <c r="D28" s="64">
        <v>735.43</v>
      </c>
      <c r="E28" s="64">
        <v>30987.919999999998</v>
      </c>
    </row>
    <row r="29" spans="1:6" x14ac:dyDescent="0.25">
      <c r="A29" s="13"/>
      <c r="B29" s="61" t="s">
        <v>518</v>
      </c>
      <c r="C29" s="61">
        <v>45184</v>
      </c>
      <c r="D29" s="64">
        <v>0</v>
      </c>
      <c r="E29" s="64">
        <v>2242.63</v>
      </c>
    </row>
    <row r="30" spans="1:6" x14ac:dyDescent="0.25">
      <c r="A30" s="13"/>
      <c r="B30" s="61" t="s">
        <v>519</v>
      </c>
      <c r="C30" s="61">
        <v>44719</v>
      </c>
      <c r="D30" s="64">
        <v>0</v>
      </c>
      <c r="E30" s="64">
        <v>15959.73</v>
      </c>
    </row>
    <row r="31" spans="1:6" x14ac:dyDescent="0.25">
      <c r="A31" s="13"/>
      <c r="B31" s="61" t="s">
        <v>520</v>
      </c>
      <c r="C31" s="61">
        <v>45028</v>
      </c>
      <c r="D31" s="64">
        <v>0</v>
      </c>
      <c r="E31" s="64">
        <v>6656.62</v>
      </c>
    </row>
    <row r="32" spans="1:6" x14ac:dyDescent="0.25">
      <c r="A32" s="13"/>
      <c r="B32" s="61" t="s">
        <v>521</v>
      </c>
      <c r="C32" s="61">
        <v>45075</v>
      </c>
      <c r="D32" s="64">
        <v>0</v>
      </c>
      <c r="E32" s="64">
        <v>14781.72</v>
      </c>
    </row>
    <row r="33" spans="1:11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1" x14ac:dyDescent="0.25">
      <c r="A34" s="13"/>
      <c r="B34" s="11" t="s">
        <v>40</v>
      </c>
      <c r="C34" s="11"/>
      <c r="D34" s="11"/>
      <c r="E34" s="14"/>
      <c r="F34" s="28"/>
    </row>
    <row r="35" spans="1:11" x14ac:dyDescent="0.25">
      <c r="A35" s="13"/>
      <c r="B35" s="11" t="s">
        <v>39</v>
      </c>
      <c r="C35" s="5"/>
      <c r="D35" s="5"/>
      <c r="E35" s="1"/>
    </row>
    <row r="36" spans="1:11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1" x14ac:dyDescent="0.25">
      <c r="A37" s="8">
        <v>1</v>
      </c>
      <c r="B37" s="9" t="s">
        <v>391</v>
      </c>
      <c r="C37" s="60"/>
      <c r="D37" s="6"/>
      <c r="E37" s="73">
        <v>96907.104000000007</v>
      </c>
    </row>
    <row r="38" spans="1:11" x14ac:dyDescent="0.25">
      <c r="A38" s="8">
        <v>2</v>
      </c>
      <c r="B38" s="628" t="s">
        <v>306</v>
      </c>
      <c r="C38" s="628"/>
      <c r="D38" s="6"/>
      <c r="E38" s="73">
        <v>5085.5039999999999</v>
      </c>
    </row>
    <row r="39" spans="1:11" x14ac:dyDescent="0.25">
      <c r="A39" s="8">
        <v>3</v>
      </c>
      <c r="B39" s="623" t="s">
        <v>307</v>
      </c>
      <c r="C39" s="623"/>
      <c r="D39" s="6"/>
      <c r="E39" s="73">
        <v>31078.080000000002</v>
      </c>
    </row>
    <row r="40" spans="1:11" x14ac:dyDescent="0.25">
      <c r="A40" s="8">
        <v>4</v>
      </c>
      <c r="B40" s="31" t="s">
        <v>395</v>
      </c>
      <c r="C40" s="31"/>
      <c r="D40" s="6"/>
      <c r="E40" s="31">
        <v>11866.175999999999</v>
      </c>
    </row>
    <row r="41" spans="1:11" x14ac:dyDescent="0.25">
      <c r="A41" s="8">
        <v>5</v>
      </c>
      <c r="B41" s="623" t="s">
        <v>2</v>
      </c>
      <c r="C41" s="623"/>
      <c r="D41" s="6"/>
      <c r="E41" s="31">
        <v>2166.1999999999998</v>
      </c>
      <c r="K41" s="72"/>
    </row>
    <row r="42" spans="1:11" x14ac:dyDescent="0.25">
      <c r="A42" s="8">
        <v>6</v>
      </c>
      <c r="B42" s="623" t="s">
        <v>3</v>
      </c>
      <c r="C42" s="623"/>
      <c r="D42" s="6"/>
      <c r="E42" s="31">
        <v>8000</v>
      </c>
      <c r="K42" s="72"/>
    </row>
    <row r="43" spans="1:11" x14ac:dyDescent="0.25">
      <c r="A43" s="8">
        <v>7</v>
      </c>
      <c r="B43" s="628" t="s">
        <v>31</v>
      </c>
      <c r="C43" s="628"/>
      <c r="D43" s="6"/>
      <c r="E43" s="73">
        <v>25427.52</v>
      </c>
    </row>
    <row r="44" spans="1:11" x14ac:dyDescent="0.25">
      <c r="A44" s="8">
        <v>8</v>
      </c>
      <c r="B44" s="623" t="s">
        <v>308</v>
      </c>
      <c r="C44" s="623"/>
      <c r="D44" s="6"/>
      <c r="E44" s="31">
        <v>576.84</v>
      </c>
      <c r="K44" s="72"/>
    </row>
    <row r="45" spans="1:11" x14ac:dyDescent="0.25">
      <c r="A45" s="8">
        <v>9</v>
      </c>
      <c r="B45" s="623" t="s">
        <v>309</v>
      </c>
      <c r="C45" s="623"/>
      <c r="D45" s="6"/>
      <c r="E45" s="73">
        <v>1997.36</v>
      </c>
      <c r="K45" s="72"/>
    </row>
    <row r="46" spans="1:11" x14ac:dyDescent="0.25">
      <c r="A46" s="8">
        <v>10</v>
      </c>
      <c r="B46" s="628" t="s">
        <v>310</v>
      </c>
      <c r="C46" s="628"/>
      <c r="D46" s="6"/>
      <c r="E46" s="31">
        <v>1130.1120000000001</v>
      </c>
      <c r="K46" s="72"/>
    </row>
    <row r="47" spans="1:11" x14ac:dyDescent="0.25">
      <c r="A47" s="8">
        <v>11</v>
      </c>
      <c r="B47" s="623" t="s">
        <v>1381</v>
      </c>
      <c r="C47" s="623"/>
      <c r="D47" s="6"/>
      <c r="E47" s="73">
        <v>103970.304</v>
      </c>
      <c r="K47" s="72"/>
    </row>
    <row r="48" spans="1:11" x14ac:dyDescent="0.25">
      <c r="A48" s="8">
        <v>12</v>
      </c>
      <c r="B48" s="623" t="s">
        <v>617</v>
      </c>
      <c r="C48" s="623"/>
      <c r="D48" s="6"/>
      <c r="E48" s="73">
        <v>0</v>
      </c>
    </row>
    <row r="49" spans="1:12" x14ac:dyDescent="0.25">
      <c r="A49" s="8">
        <v>13</v>
      </c>
      <c r="B49" s="623" t="s">
        <v>334</v>
      </c>
      <c r="C49" s="623"/>
      <c r="D49" s="6"/>
      <c r="E49" s="81">
        <v>4474.3900000000003</v>
      </c>
    </row>
    <row r="50" spans="1:12" x14ac:dyDescent="0.25">
      <c r="A50" s="8">
        <v>14</v>
      </c>
      <c r="B50" s="623" t="s">
        <v>319</v>
      </c>
      <c r="C50" s="623"/>
      <c r="D50" s="6"/>
      <c r="E50" s="73">
        <v>848</v>
      </c>
    </row>
    <row r="51" spans="1:12" x14ac:dyDescent="0.25">
      <c r="A51" s="8">
        <v>15</v>
      </c>
      <c r="B51" s="623" t="s">
        <v>314</v>
      </c>
      <c r="C51" s="623"/>
      <c r="D51" s="6"/>
      <c r="E51" s="31">
        <v>42930.07</v>
      </c>
    </row>
    <row r="52" spans="1:12" x14ac:dyDescent="0.25">
      <c r="A52" s="8">
        <v>16</v>
      </c>
      <c r="B52" s="623" t="s">
        <v>335</v>
      </c>
      <c r="C52" s="623"/>
      <c r="D52" s="6"/>
      <c r="E52" s="73">
        <v>0</v>
      </c>
    </row>
    <row r="53" spans="1:12" x14ac:dyDescent="0.25">
      <c r="A53" s="8">
        <v>17</v>
      </c>
      <c r="B53" s="626" t="s">
        <v>4</v>
      </c>
      <c r="C53" s="627"/>
      <c r="D53" s="6"/>
      <c r="E53" s="73">
        <v>135613.44</v>
      </c>
    </row>
    <row r="54" spans="1:12" x14ac:dyDescent="0.25">
      <c r="A54" s="8">
        <v>18</v>
      </c>
      <c r="B54" s="623" t="s">
        <v>361</v>
      </c>
      <c r="C54" s="623"/>
      <c r="D54" s="6"/>
      <c r="E54" s="73">
        <v>43711.68</v>
      </c>
      <c r="K54" s="72"/>
    </row>
    <row r="55" spans="1:12" x14ac:dyDescent="0.25">
      <c r="A55" s="8">
        <v>19</v>
      </c>
      <c r="B55" s="626" t="s">
        <v>387</v>
      </c>
      <c r="C55" s="627"/>
      <c r="D55" s="6"/>
      <c r="E55" s="73">
        <v>44006.28</v>
      </c>
    </row>
    <row r="56" spans="1:12" x14ac:dyDescent="0.25">
      <c r="A56" s="8">
        <v>20</v>
      </c>
      <c r="B56" s="626" t="s">
        <v>388</v>
      </c>
      <c r="C56" s="627"/>
      <c r="D56" s="6"/>
      <c r="E56" s="73">
        <v>4337.88</v>
      </c>
    </row>
    <row r="57" spans="1:12" x14ac:dyDescent="0.25">
      <c r="A57" s="8">
        <v>21</v>
      </c>
      <c r="B57" s="626" t="s">
        <v>389</v>
      </c>
      <c r="C57" s="627"/>
      <c r="D57" s="6"/>
      <c r="E57" s="73">
        <v>72765.7</v>
      </c>
    </row>
    <row r="58" spans="1:12" x14ac:dyDescent="0.25">
      <c r="A58" s="8">
        <v>22</v>
      </c>
      <c r="B58" s="626" t="s">
        <v>390</v>
      </c>
      <c r="C58" s="627"/>
      <c r="D58" s="6"/>
      <c r="E58" s="73">
        <v>6966.6</v>
      </c>
    </row>
    <row r="59" spans="1:12" x14ac:dyDescent="0.25">
      <c r="A59" s="8">
        <v>23</v>
      </c>
      <c r="B59" s="624" t="s">
        <v>652</v>
      </c>
      <c r="C59" s="624"/>
      <c r="D59" s="6"/>
      <c r="E59" s="81">
        <f>SUM(E37:E58)</f>
        <v>643859.24</v>
      </c>
      <c r="K59" s="160"/>
    </row>
    <row r="60" spans="1:12" x14ac:dyDescent="0.25">
      <c r="A60" s="8">
        <v>24</v>
      </c>
      <c r="B60" s="624" t="s">
        <v>676</v>
      </c>
      <c r="C60" s="625"/>
      <c r="D60" s="6"/>
      <c r="E60" s="81">
        <f>E20</f>
        <v>724687.87</v>
      </c>
      <c r="K60" s="345"/>
      <c r="L60" s="72"/>
    </row>
    <row r="61" spans="1:12" x14ac:dyDescent="0.25">
      <c r="A61" s="8">
        <v>25</v>
      </c>
      <c r="B61" s="624" t="s">
        <v>634</v>
      </c>
      <c r="C61" s="624"/>
      <c r="D61" s="6"/>
      <c r="E61" s="81">
        <v>335433.68</v>
      </c>
      <c r="K61" s="156"/>
    </row>
    <row r="62" spans="1:12" x14ac:dyDescent="0.25">
      <c r="A62" s="8">
        <v>26</v>
      </c>
      <c r="B62" s="624" t="s">
        <v>655</v>
      </c>
      <c r="C62" s="624"/>
      <c r="D62" s="6"/>
      <c r="E62" s="81">
        <f>E60+E61-E59</f>
        <v>416262.31000000006</v>
      </c>
    </row>
    <row r="63" spans="1:12" x14ac:dyDescent="0.25">
      <c r="A63" s="13"/>
      <c r="B63" s="110"/>
      <c r="C63" s="110"/>
      <c r="D63" s="5"/>
      <c r="E63" s="87"/>
    </row>
    <row r="64" spans="1:12" x14ac:dyDescent="0.25">
      <c r="A64" s="28" t="s">
        <v>32</v>
      </c>
      <c r="B64" s="5" t="s">
        <v>348</v>
      </c>
      <c r="F64" s="76"/>
    </row>
    <row r="65" spans="1:6" x14ac:dyDescent="0.25">
      <c r="B65" s="11" t="s">
        <v>37</v>
      </c>
    </row>
    <row r="66" spans="1:6" x14ac:dyDescent="0.25">
      <c r="A66" s="38" t="s">
        <v>27</v>
      </c>
      <c r="B66" s="36" t="s">
        <v>41</v>
      </c>
      <c r="C66" s="33" t="s">
        <v>44</v>
      </c>
      <c r="D66" s="569" t="s">
        <v>1062</v>
      </c>
      <c r="E66" s="33" t="s">
        <v>45</v>
      </c>
    </row>
    <row r="67" spans="1:6" ht="26.25" x14ac:dyDescent="0.25">
      <c r="A67" s="578">
        <v>1</v>
      </c>
      <c r="B67" s="580" t="s">
        <v>1250</v>
      </c>
      <c r="C67" s="566" t="s">
        <v>1251</v>
      </c>
      <c r="D67" s="125">
        <v>52</v>
      </c>
      <c r="E67" s="125">
        <v>9792</v>
      </c>
    </row>
    <row r="68" spans="1:6" x14ac:dyDescent="0.25">
      <c r="A68" s="578">
        <v>2</v>
      </c>
      <c r="B68" s="579"/>
      <c r="C68" s="32"/>
      <c r="D68" s="125"/>
      <c r="E68" s="125"/>
    </row>
    <row r="69" spans="1:6" x14ac:dyDescent="0.25">
      <c r="A69" s="31">
        <v>3</v>
      </c>
      <c r="B69" s="117"/>
      <c r="C69" s="117"/>
      <c r="D69" s="106"/>
      <c r="E69" s="106"/>
    </row>
    <row r="70" spans="1:6" x14ac:dyDescent="0.25">
      <c r="A70" s="28" t="s">
        <v>33</v>
      </c>
      <c r="B70" s="28" t="s">
        <v>46</v>
      </c>
      <c r="C70" s="28"/>
      <c r="D70" s="28"/>
      <c r="E70" s="28"/>
      <c r="F70" s="28"/>
    </row>
    <row r="71" spans="1:6" x14ac:dyDescent="0.25">
      <c r="B71" s="28" t="s">
        <v>47</v>
      </c>
      <c r="C71" s="28"/>
      <c r="D71" s="28"/>
      <c r="E71" s="28"/>
      <c r="F71" s="28"/>
    </row>
    <row r="72" spans="1:6" x14ac:dyDescent="0.25">
      <c r="B72" s="28" t="s">
        <v>48</v>
      </c>
      <c r="C72" s="28"/>
      <c r="D72" s="28"/>
      <c r="E72" s="28"/>
      <c r="F72" s="28"/>
    </row>
    <row r="73" spans="1:6" x14ac:dyDescent="0.25">
      <c r="B73" s="49" t="s">
        <v>55</v>
      </c>
      <c r="C73" s="29"/>
      <c r="D73" s="29"/>
      <c r="E73" s="29"/>
      <c r="F73" s="29"/>
    </row>
    <row r="74" spans="1:6" x14ac:dyDescent="0.25">
      <c r="B74" s="29" t="s">
        <v>50</v>
      </c>
      <c r="C74" s="29"/>
      <c r="D74" s="29"/>
      <c r="E74" s="29"/>
      <c r="F74" s="29"/>
    </row>
    <row r="75" spans="1:6" x14ac:dyDescent="0.25">
      <c r="B75" s="29" t="s">
        <v>51</v>
      </c>
      <c r="C75" s="29"/>
      <c r="D75" s="29"/>
      <c r="E75" s="29"/>
      <c r="F75" s="29"/>
    </row>
    <row r="76" spans="1:6" x14ac:dyDescent="0.25">
      <c r="B76" s="29"/>
    </row>
    <row r="79" spans="1:6" x14ac:dyDescent="0.25">
      <c r="B79" s="344" t="s">
        <v>687</v>
      </c>
    </row>
  </sheetData>
  <mergeCells count="30">
    <mergeCell ref="B36:C36"/>
    <mergeCell ref="B51:C51"/>
    <mergeCell ref="B52:C52"/>
    <mergeCell ref="B53:C53"/>
    <mergeCell ref="B54:C54"/>
    <mergeCell ref="B46:C46"/>
    <mergeCell ref="B47:C47"/>
    <mergeCell ref="B48:C48"/>
    <mergeCell ref="B49:C49"/>
    <mergeCell ref="B50:C50"/>
    <mergeCell ref="B44:C44"/>
    <mergeCell ref="B45:C45"/>
    <mergeCell ref="B60:C60"/>
    <mergeCell ref="B61:C61"/>
    <mergeCell ref="B62:C62"/>
    <mergeCell ref="B59:C59"/>
    <mergeCell ref="B38:C38"/>
    <mergeCell ref="B39:C39"/>
    <mergeCell ref="B41:C41"/>
    <mergeCell ref="B42:C42"/>
    <mergeCell ref="B43:C43"/>
    <mergeCell ref="B55:C55"/>
    <mergeCell ref="B56:C56"/>
    <mergeCell ref="B57:C57"/>
    <mergeCell ref="B58:C58"/>
    <mergeCell ref="B5:E5"/>
    <mergeCell ref="B9:C9"/>
    <mergeCell ref="B11:F11"/>
    <mergeCell ref="B12:F12"/>
    <mergeCell ref="B10:E10"/>
  </mergeCells>
  <pageMargins left="0.69930555555555596" right="0.69930555555555596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2">
    <tabColor rgb="FF00B0F0"/>
  </sheetPr>
  <dimension ref="A1:M77"/>
  <sheetViews>
    <sheetView topLeftCell="A4" workbookViewId="0">
      <selection activeCell="K65" sqref="K65"/>
    </sheetView>
  </sheetViews>
  <sheetFormatPr defaultRowHeight="15" x14ac:dyDescent="0.25"/>
  <cols>
    <col min="1" max="1" width="4.5703125" customWidth="1"/>
    <col min="2" max="2" width="41.85546875" customWidth="1"/>
    <col min="3" max="3" width="14.5703125" customWidth="1"/>
    <col min="4" max="4" width="11" customWidth="1"/>
    <col min="5" max="5" width="11.5703125" customWidth="1"/>
    <col min="6" max="6" width="10" customWidth="1"/>
    <col min="10" max="10" width="9.5703125" bestFit="1" customWidth="1"/>
    <col min="12" max="12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688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75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13">
        <v>177880.38</v>
      </c>
    </row>
    <row r="14" spans="1:6" x14ac:dyDescent="0.25">
      <c r="A14" s="19"/>
      <c r="B14" s="5" t="s">
        <v>394</v>
      </c>
      <c r="C14" s="5"/>
      <c r="D14" s="5"/>
      <c r="E14" s="79">
        <v>150756.31</v>
      </c>
    </row>
    <row r="15" spans="1:6" x14ac:dyDescent="0.25">
      <c r="A15" s="13" t="s">
        <v>14</v>
      </c>
      <c r="B15" s="5" t="s">
        <v>634</v>
      </c>
      <c r="C15" s="5"/>
      <c r="D15" s="5"/>
      <c r="E15" s="87">
        <v>20664.990000000002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738774.56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699055.19</v>
      </c>
      <c r="F19" s="267"/>
    </row>
    <row r="20" spans="1:6" x14ac:dyDescent="0.25">
      <c r="A20" s="13"/>
      <c r="B20" s="25" t="s">
        <v>20</v>
      </c>
      <c r="C20" s="26"/>
      <c r="D20" s="27"/>
      <c r="E20" s="16">
        <f>B22+E19</f>
        <v>708955.19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9900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522</v>
      </c>
      <c r="C24" s="432">
        <v>44973</v>
      </c>
      <c r="D24" s="433">
        <v>0</v>
      </c>
      <c r="E24" s="434">
        <v>39865.89</v>
      </c>
      <c r="F24" s="267"/>
    </row>
    <row r="25" spans="1:6" x14ac:dyDescent="0.25">
      <c r="A25" s="13"/>
      <c r="B25" s="427" t="s">
        <v>523</v>
      </c>
      <c r="C25" s="432">
        <v>45288</v>
      </c>
      <c r="D25" s="433">
        <v>1217</v>
      </c>
      <c r="E25" s="434">
        <v>6775.93</v>
      </c>
    </row>
    <row r="26" spans="1:6" x14ac:dyDescent="0.25">
      <c r="A26" s="13"/>
      <c r="B26" s="427" t="s">
        <v>169</v>
      </c>
      <c r="C26" s="432">
        <v>45244</v>
      </c>
      <c r="D26" s="433">
        <v>0</v>
      </c>
      <c r="E26" s="434">
        <v>49587.51</v>
      </c>
    </row>
    <row r="27" spans="1:6" x14ac:dyDescent="0.25">
      <c r="A27" s="13"/>
      <c r="B27" s="427" t="s">
        <v>858</v>
      </c>
      <c r="C27" s="432">
        <v>45212</v>
      </c>
      <c r="D27" s="433">
        <v>0</v>
      </c>
      <c r="E27" s="434">
        <v>5491.5</v>
      </c>
    </row>
    <row r="28" spans="1:6" x14ac:dyDescent="0.25">
      <c r="A28" s="13"/>
      <c r="B28" s="24"/>
      <c r="C28" s="5"/>
      <c r="D28" s="5"/>
      <c r="E28" s="1"/>
    </row>
    <row r="29" spans="1:6" x14ac:dyDescent="0.25">
      <c r="A29" s="13" t="s">
        <v>24</v>
      </c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40</v>
      </c>
      <c r="C30" s="11"/>
      <c r="D30" s="11"/>
      <c r="E30" s="14"/>
      <c r="F30" s="28"/>
    </row>
    <row r="31" spans="1:6" x14ac:dyDescent="0.25">
      <c r="A31" s="13"/>
      <c r="B31" s="11" t="s">
        <v>39</v>
      </c>
      <c r="C31" s="5"/>
      <c r="D31" s="5"/>
      <c r="E31" s="1"/>
    </row>
    <row r="32" spans="1:6" x14ac:dyDescent="0.25">
      <c r="A32" s="8" t="s">
        <v>27</v>
      </c>
      <c r="B32" s="639" t="s">
        <v>28</v>
      </c>
      <c r="C32" s="640"/>
      <c r="D32" s="6"/>
      <c r="E32" s="12" t="s">
        <v>29</v>
      </c>
    </row>
    <row r="33" spans="1:13" x14ac:dyDescent="0.25">
      <c r="A33" s="8">
        <v>1</v>
      </c>
      <c r="B33" s="9" t="s">
        <v>391</v>
      </c>
      <c r="C33" s="60"/>
      <c r="D33" s="6"/>
      <c r="E33" s="73">
        <v>60933.47</v>
      </c>
      <c r="J33" s="72"/>
      <c r="L33" s="72"/>
      <c r="M33" s="72"/>
    </row>
    <row r="34" spans="1:13" x14ac:dyDescent="0.25">
      <c r="A34" s="8">
        <v>2</v>
      </c>
      <c r="B34" s="628" t="s">
        <v>306</v>
      </c>
      <c r="C34" s="628"/>
      <c r="D34" s="6"/>
      <c r="E34" s="73">
        <v>3849.4799999999996</v>
      </c>
    </row>
    <row r="35" spans="1:13" x14ac:dyDescent="0.25">
      <c r="A35" s="8">
        <v>3</v>
      </c>
      <c r="B35" s="623" t="s">
        <v>307</v>
      </c>
      <c r="C35" s="623"/>
      <c r="D35" s="6"/>
      <c r="E35" s="73">
        <v>23096.880000000001</v>
      </c>
    </row>
    <row r="36" spans="1:13" x14ac:dyDescent="0.25">
      <c r="A36" s="8">
        <v>4</v>
      </c>
      <c r="B36" s="31" t="s">
        <v>395</v>
      </c>
      <c r="C36" s="31"/>
      <c r="D36" s="6"/>
      <c r="E36" s="73">
        <v>8982.119999999999</v>
      </c>
    </row>
    <row r="37" spans="1:13" x14ac:dyDescent="0.25">
      <c r="A37" s="8">
        <v>5</v>
      </c>
      <c r="B37" s="623" t="s">
        <v>2</v>
      </c>
      <c r="C37" s="623"/>
      <c r="D37" s="6"/>
      <c r="E37" s="73">
        <v>1256.8</v>
      </c>
      <c r="J37" s="72"/>
      <c r="L37" s="72"/>
    </row>
    <row r="38" spans="1:13" x14ac:dyDescent="0.25">
      <c r="A38" s="8">
        <v>6</v>
      </c>
      <c r="B38" s="623" t="s">
        <v>3</v>
      </c>
      <c r="C38" s="623"/>
      <c r="D38" s="6"/>
      <c r="E38" s="73">
        <v>5600</v>
      </c>
      <c r="J38" s="72"/>
      <c r="L38" s="72"/>
    </row>
    <row r="39" spans="1:13" x14ac:dyDescent="0.25">
      <c r="A39" s="8">
        <v>7</v>
      </c>
      <c r="B39" s="628" t="s">
        <v>31</v>
      </c>
      <c r="C39" s="628"/>
      <c r="D39" s="6"/>
      <c r="E39" s="73">
        <v>23096.880000000001</v>
      </c>
    </row>
    <row r="40" spans="1:13" x14ac:dyDescent="0.25">
      <c r="A40" s="8">
        <v>8</v>
      </c>
      <c r="B40" s="623" t="s">
        <v>308</v>
      </c>
      <c r="C40" s="623"/>
      <c r="D40" s="6"/>
      <c r="E40" s="73">
        <v>38297.9</v>
      </c>
      <c r="J40" s="72"/>
      <c r="L40" s="72"/>
    </row>
    <row r="41" spans="1:13" x14ac:dyDescent="0.25">
      <c r="A41" s="8">
        <v>9</v>
      </c>
      <c r="B41" s="626" t="s">
        <v>309</v>
      </c>
      <c r="C41" s="627"/>
      <c r="D41" s="6"/>
      <c r="E41" s="73">
        <v>1955.3</v>
      </c>
      <c r="J41" s="72"/>
      <c r="L41" s="72"/>
    </row>
    <row r="42" spans="1:13" x14ac:dyDescent="0.25">
      <c r="A42" s="8">
        <v>10</v>
      </c>
      <c r="B42" s="623" t="s">
        <v>330</v>
      </c>
      <c r="C42" s="623"/>
      <c r="D42" s="6"/>
      <c r="E42" s="73">
        <v>250</v>
      </c>
      <c r="J42" s="72"/>
      <c r="K42" s="314"/>
      <c r="L42" s="72"/>
    </row>
    <row r="43" spans="1:13" x14ac:dyDescent="0.25">
      <c r="A43" s="8">
        <v>11</v>
      </c>
      <c r="B43" s="628" t="s">
        <v>310</v>
      </c>
      <c r="C43" s="628"/>
      <c r="D43" s="6"/>
      <c r="E43" s="73">
        <v>6840</v>
      </c>
      <c r="J43" s="72"/>
      <c r="L43" s="72"/>
    </row>
    <row r="44" spans="1:13" x14ac:dyDescent="0.25">
      <c r="A44" s="8">
        <v>12</v>
      </c>
      <c r="B44" s="623" t="s">
        <v>311</v>
      </c>
      <c r="C44" s="623"/>
      <c r="D44" s="6"/>
      <c r="E44" s="73">
        <v>100520.16</v>
      </c>
    </row>
    <row r="45" spans="1:13" x14ac:dyDescent="0.25">
      <c r="A45" s="8">
        <v>13</v>
      </c>
      <c r="B45" s="623" t="s">
        <v>312</v>
      </c>
      <c r="C45" s="623"/>
      <c r="D45" s="6"/>
      <c r="E45" s="73">
        <v>110351.76</v>
      </c>
    </row>
    <row r="46" spans="1:13" x14ac:dyDescent="0.25">
      <c r="A46" s="8">
        <v>14</v>
      </c>
      <c r="B46" s="623" t="s">
        <v>334</v>
      </c>
      <c r="C46" s="623"/>
      <c r="D46" s="6"/>
      <c r="E46" s="81">
        <v>8963.19</v>
      </c>
      <c r="L46" s="72"/>
    </row>
    <row r="47" spans="1:13" x14ac:dyDescent="0.25">
      <c r="A47" s="8">
        <v>15</v>
      </c>
      <c r="B47" s="626" t="s">
        <v>1347</v>
      </c>
      <c r="C47" s="627"/>
      <c r="D47" s="6"/>
      <c r="E47" s="81">
        <v>7678.16</v>
      </c>
      <c r="L47" s="72"/>
    </row>
    <row r="48" spans="1:13" x14ac:dyDescent="0.25">
      <c r="A48" s="8">
        <v>16</v>
      </c>
      <c r="B48" s="623" t="s">
        <v>319</v>
      </c>
      <c r="C48" s="623"/>
      <c r="D48" s="6"/>
      <c r="E48" s="73">
        <v>770</v>
      </c>
    </row>
    <row r="49" spans="1:13" x14ac:dyDescent="0.25">
      <c r="A49" s="8">
        <v>17</v>
      </c>
      <c r="B49" s="623" t="s">
        <v>314</v>
      </c>
      <c r="C49" s="623"/>
      <c r="D49" s="6"/>
      <c r="E49" s="73">
        <v>51465.29</v>
      </c>
      <c r="L49" s="72"/>
    </row>
    <row r="50" spans="1:13" x14ac:dyDescent="0.25">
      <c r="A50" s="8">
        <v>18</v>
      </c>
      <c r="B50" s="623" t="s">
        <v>883</v>
      </c>
      <c r="C50" s="623"/>
      <c r="D50" s="6"/>
      <c r="E50" s="73">
        <v>150130.79999999999</v>
      </c>
      <c r="L50" s="72"/>
      <c r="M50" s="270"/>
    </row>
    <row r="51" spans="1:13" x14ac:dyDescent="0.25">
      <c r="A51" s="8">
        <v>19</v>
      </c>
      <c r="B51" s="626" t="s">
        <v>4</v>
      </c>
      <c r="C51" s="627"/>
      <c r="D51" s="6"/>
      <c r="E51" s="73">
        <v>102652.79999999999</v>
      </c>
    </row>
    <row r="52" spans="1:13" x14ac:dyDescent="0.25">
      <c r="A52" s="8">
        <v>20</v>
      </c>
      <c r="B52" s="623" t="s">
        <v>361</v>
      </c>
      <c r="C52" s="623"/>
      <c r="D52" s="6"/>
      <c r="E52" s="73">
        <v>42791.12</v>
      </c>
      <c r="J52" s="72"/>
      <c r="L52" s="72"/>
    </row>
    <row r="53" spans="1:13" x14ac:dyDescent="0.25">
      <c r="A53" s="8">
        <v>21</v>
      </c>
      <c r="B53" s="626" t="s">
        <v>387</v>
      </c>
      <c r="C53" s="627"/>
      <c r="D53" s="6"/>
      <c r="E53" s="73">
        <v>23242.560000000001</v>
      </c>
      <c r="L53" s="72"/>
    </row>
    <row r="54" spans="1:13" x14ac:dyDescent="0.25">
      <c r="A54" s="8">
        <v>22</v>
      </c>
      <c r="B54" s="626" t="s">
        <v>388</v>
      </c>
      <c r="C54" s="627"/>
      <c r="D54" s="6"/>
      <c r="E54" s="73">
        <v>3436.56</v>
      </c>
      <c r="L54" s="72"/>
    </row>
    <row r="55" spans="1:13" x14ac:dyDescent="0.25">
      <c r="A55" s="8">
        <v>23</v>
      </c>
      <c r="B55" s="626" t="s">
        <v>389</v>
      </c>
      <c r="C55" s="627"/>
      <c r="D55" s="6"/>
      <c r="E55" s="73">
        <v>45273.599999999999</v>
      </c>
      <c r="L55" s="72"/>
    </row>
    <row r="56" spans="1:13" x14ac:dyDescent="0.25">
      <c r="A56" s="8">
        <v>24</v>
      </c>
      <c r="B56" s="626" t="s">
        <v>390</v>
      </c>
      <c r="C56" s="627"/>
      <c r="D56" s="6"/>
      <c r="E56" s="73">
        <v>5519.16</v>
      </c>
      <c r="L56" s="72"/>
    </row>
    <row r="57" spans="1:13" x14ac:dyDescent="0.25">
      <c r="A57" s="8">
        <v>25</v>
      </c>
      <c r="B57" s="624" t="s">
        <v>652</v>
      </c>
      <c r="C57" s="624"/>
      <c r="D57" s="6"/>
      <c r="E57" s="81">
        <f>SUM(E33:E56)</f>
        <v>826953.99000000011</v>
      </c>
      <c r="J57" s="151"/>
    </row>
    <row r="58" spans="1:13" x14ac:dyDescent="0.25">
      <c r="A58" s="8">
        <v>26</v>
      </c>
      <c r="B58" s="624" t="s">
        <v>653</v>
      </c>
      <c r="C58" s="625"/>
      <c r="D58" s="6"/>
      <c r="E58" s="81">
        <f>E20</f>
        <v>708955.19</v>
      </c>
      <c r="J58" s="163"/>
      <c r="K58" s="76"/>
    </row>
    <row r="59" spans="1:13" x14ac:dyDescent="0.25">
      <c r="A59" s="8"/>
      <c r="B59" s="624"/>
      <c r="C59" s="624"/>
      <c r="D59" s="6"/>
      <c r="E59" s="81"/>
      <c r="J59" s="156"/>
    </row>
    <row r="60" spans="1:13" x14ac:dyDescent="0.25">
      <c r="A60" s="8"/>
      <c r="B60" s="624"/>
      <c r="C60" s="624"/>
      <c r="D60" s="6"/>
      <c r="E60" s="81"/>
    </row>
    <row r="61" spans="1:13" x14ac:dyDescent="0.25">
      <c r="A61" s="13"/>
      <c r="B61" s="110"/>
      <c r="C61" s="110"/>
      <c r="D61" s="5"/>
      <c r="E61" s="87"/>
    </row>
    <row r="62" spans="1:13" x14ac:dyDescent="0.25">
      <c r="A62" s="28" t="s">
        <v>32</v>
      </c>
      <c r="B62" s="11" t="s">
        <v>36</v>
      </c>
      <c r="F62" s="76"/>
      <c r="M62">
        <v>12</v>
      </c>
    </row>
    <row r="63" spans="1:13" x14ac:dyDescent="0.25">
      <c r="B63" s="11" t="s">
        <v>37</v>
      </c>
    </row>
    <row r="64" spans="1:13" x14ac:dyDescent="0.25">
      <c r="A64" s="38" t="s">
        <v>27</v>
      </c>
      <c r="B64" s="36" t="s">
        <v>41</v>
      </c>
      <c r="C64" s="33" t="s">
        <v>44</v>
      </c>
      <c r="D64" s="532" t="s">
        <v>1062</v>
      </c>
      <c r="E64" s="33" t="s">
        <v>45</v>
      </c>
    </row>
    <row r="65" spans="1:6" ht="45" x14ac:dyDescent="0.25">
      <c r="A65" s="32">
        <v>1</v>
      </c>
      <c r="B65" s="535" t="s">
        <v>1066</v>
      </c>
      <c r="C65" s="545">
        <v>45246</v>
      </c>
      <c r="D65" s="31">
        <v>125</v>
      </c>
      <c r="E65" s="31">
        <v>11800</v>
      </c>
    </row>
    <row r="66" spans="1:6" x14ac:dyDescent="0.25">
      <c r="A66" s="31"/>
      <c r="B66" s="43"/>
      <c r="C66" s="43"/>
      <c r="D66" s="31"/>
      <c r="E66" s="31"/>
    </row>
    <row r="68" spans="1:6" x14ac:dyDescent="0.25">
      <c r="A68" s="28" t="s">
        <v>33</v>
      </c>
      <c r="B68" s="28" t="s">
        <v>46</v>
      </c>
      <c r="C68" s="28"/>
      <c r="D68" s="28"/>
      <c r="E68" s="28"/>
      <c r="F68" s="28"/>
    </row>
    <row r="69" spans="1:6" x14ac:dyDescent="0.25">
      <c r="B69" s="28" t="s">
        <v>47</v>
      </c>
      <c r="C69" s="28"/>
      <c r="D69" s="28"/>
      <c r="E69" s="28"/>
      <c r="F69" s="28"/>
    </row>
    <row r="70" spans="1:6" x14ac:dyDescent="0.25">
      <c r="B70" s="28" t="s">
        <v>48</v>
      </c>
      <c r="C70" s="28"/>
      <c r="D70" s="28"/>
      <c r="E70" s="28"/>
      <c r="F70" s="28"/>
    </row>
    <row r="71" spans="1:6" x14ac:dyDescent="0.25">
      <c r="B71" s="49" t="s">
        <v>55</v>
      </c>
      <c r="C71" s="29"/>
      <c r="D71" s="29"/>
      <c r="E71" s="29"/>
      <c r="F71" s="29"/>
    </row>
    <row r="72" spans="1:6" x14ac:dyDescent="0.25">
      <c r="B72" s="29" t="s">
        <v>50</v>
      </c>
      <c r="C72" s="29"/>
      <c r="D72" s="29"/>
      <c r="E72" s="29"/>
      <c r="F72" s="29"/>
    </row>
    <row r="73" spans="1:6" x14ac:dyDescent="0.25">
      <c r="B73" s="29" t="s">
        <v>51</v>
      </c>
      <c r="C73" s="29"/>
      <c r="D73" s="29"/>
      <c r="E73" s="29"/>
      <c r="F73" s="29"/>
    </row>
    <row r="77" spans="1:6" x14ac:dyDescent="0.25">
      <c r="B77" s="344" t="s">
        <v>689</v>
      </c>
    </row>
  </sheetData>
  <mergeCells count="32">
    <mergeCell ref="B60:C60"/>
    <mergeCell ref="B48:C48"/>
    <mergeCell ref="B49:C49"/>
    <mergeCell ref="B50:C50"/>
    <mergeCell ref="B51:C51"/>
    <mergeCell ref="B52:C52"/>
    <mergeCell ref="B45:C45"/>
    <mergeCell ref="B46:C46"/>
    <mergeCell ref="B57:C57"/>
    <mergeCell ref="B58:C58"/>
    <mergeCell ref="B59:C59"/>
    <mergeCell ref="B53:C53"/>
    <mergeCell ref="B54:C54"/>
    <mergeCell ref="B55:C55"/>
    <mergeCell ref="B56:C56"/>
    <mergeCell ref="B47:C47"/>
    <mergeCell ref="B39:C39"/>
    <mergeCell ref="B40:C40"/>
    <mergeCell ref="B42:C42"/>
    <mergeCell ref="B43:C43"/>
    <mergeCell ref="B44:C44"/>
    <mergeCell ref="B41:C41"/>
    <mergeCell ref="B32:C32"/>
    <mergeCell ref="B34:C34"/>
    <mergeCell ref="B35:C35"/>
    <mergeCell ref="B37:C37"/>
    <mergeCell ref="B38:C38"/>
    <mergeCell ref="B5:E5"/>
    <mergeCell ref="B9:C9"/>
    <mergeCell ref="B11:F11"/>
    <mergeCell ref="B12:F12"/>
    <mergeCell ref="B10:E10"/>
  </mergeCells>
  <pageMargins left="0.69930555555555596" right="0.69930555555555596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3">
    <tabColor rgb="FF00B0F0"/>
  </sheetPr>
  <dimension ref="A1:K95"/>
  <sheetViews>
    <sheetView topLeftCell="A7" workbookViewId="0">
      <selection activeCell="L17" sqref="L16:L17"/>
    </sheetView>
  </sheetViews>
  <sheetFormatPr defaultRowHeight="15" x14ac:dyDescent="0.25"/>
  <cols>
    <col min="1" max="1" width="4.5703125" customWidth="1"/>
    <col min="2" max="2" width="46.85546875" customWidth="1"/>
    <col min="3" max="3" width="11.42578125" customWidth="1"/>
    <col min="4" max="4" width="10.140625" customWidth="1"/>
    <col min="5" max="5" width="12" customWidth="1"/>
    <col min="6" max="6" width="10" customWidth="1"/>
    <col min="9" max="9" width="9.5703125" bestFit="1" customWidth="1"/>
    <col min="11" max="11" width="10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690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76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660</v>
      </c>
      <c r="C13" s="5"/>
      <c r="D13" s="5"/>
      <c r="E13" s="2">
        <v>852793.53</v>
      </c>
    </row>
    <row r="14" spans="1:6" x14ac:dyDescent="0.25">
      <c r="A14" s="19"/>
      <c r="B14" s="5" t="s">
        <v>800</v>
      </c>
      <c r="C14" s="5"/>
      <c r="D14" s="5"/>
      <c r="E14" s="79">
        <v>789158.07</v>
      </c>
    </row>
    <row r="15" spans="1:6" x14ac:dyDescent="0.25">
      <c r="A15" s="13" t="s">
        <v>14</v>
      </c>
      <c r="B15" s="5" t="s">
        <v>634</v>
      </c>
      <c r="C15" s="5"/>
      <c r="D15" s="5"/>
      <c r="E15" s="87">
        <v>-289615.26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1191566.8899999999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1127754.5900000001</v>
      </c>
      <c r="F19" s="267"/>
    </row>
    <row r="20" spans="1:6" x14ac:dyDescent="0.25">
      <c r="A20" s="13"/>
      <c r="B20" s="25" t="s">
        <v>20</v>
      </c>
      <c r="C20" s="26"/>
      <c r="D20" s="27"/>
      <c r="E20" s="16">
        <f>B22+E19</f>
        <v>1140897.83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170</v>
      </c>
      <c r="C24" s="61">
        <v>43600</v>
      </c>
      <c r="D24" s="64">
        <v>0</v>
      </c>
      <c r="E24" s="64">
        <v>71418.320000000007</v>
      </c>
      <c r="F24" s="267"/>
    </row>
    <row r="25" spans="1:6" x14ac:dyDescent="0.25">
      <c r="A25" s="13"/>
      <c r="B25" s="61" t="s">
        <v>859</v>
      </c>
      <c r="C25" s="61">
        <v>45206</v>
      </c>
      <c r="D25" s="64">
        <v>0</v>
      </c>
      <c r="E25" s="64">
        <v>6140.86</v>
      </c>
    </row>
    <row r="26" spans="1:6" x14ac:dyDescent="0.25">
      <c r="A26" s="13"/>
      <c r="B26" s="61" t="s">
        <v>860</v>
      </c>
      <c r="C26" s="61">
        <v>45289</v>
      </c>
      <c r="D26" s="64">
        <v>2791.54</v>
      </c>
      <c r="E26" s="64">
        <v>4182.2299999999996</v>
      </c>
    </row>
    <row r="27" spans="1:6" x14ac:dyDescent="0.25">
      <c r="A27" s="13"/>
      <c r="B27" s="61" t="s">
        <v>171</v>
      </c>
      <c r="C27" s="61">
        <v>45244</v>
      </c>
      <c r="D27" s="64">
        <v>0</v>
      </c>
      <c r="E27" s="64">
        <v>10974.52</v>
      </c>
    </row>
    <row r="28" spans="1:6" x14ac:dyDescent="0.25">
      <c r="A28" s="13"/>
      <c r="B28" s="61" t="s">
        <v>861</v>
      </c>
      <c r="C28" s="61">
        <v>45309</v>
      </c>
      <c r="D28" s="64">
        <v>2500</v>
      </c>
      <c r="E28" s="64">
        <v>5036.58</v>
      </c>
    </row>
    <row r="29" spans="1:6" x14ac:dyDescent="0.25">
      <c r="A29" s="13"/>
      <c r="B29" s="61" t="s">
        <v>172</v>
      </c>
      <c r="C29" s="61">
        <v>45210</v>
      </c>
      <c r="D29" s="64">
        <v>0</v>
      </c>
      <c r="E29" s="64">
        <v>26943.33</v>
      </c>
    </row>
    <row r="30" spans="1:6" x14ac:dyDescent="0.25">
      <c r="A30" s="13"/>
      <c r="B30" s="61" t="s">
        <v>173</v>
      </c>
      <c r="C30" s="61">
        <v>45082</v>
      </c>
      <c r="D30" s="64">
        <v>0</v>
      </c>
      <c r="E30" s="64">
        <v>34007.89</v>
      </c>
    </row>
    <row r="31" spans="1:6" x14ac:dyDescent="0.25">
      <c r="A31" s="13"/>
      <c r="B31" s="61" t="s">
        <v>862</v>
      </c>
      <c r="C31" s="61">
        <v>45248</v>
      </c>
      <c r="D31" s="64">
        <v>0</v>
      </c>
      <c r="E31" s="64">
        <v>3546.42</v>
      </c>
    </row>
    <row r="32" spans="1:6" x14ac:dyDescent="0.25">
      <c r="A32" s="13"/>
      <c r="B32" s="61" t="s">
        <v>863</v>
      </c>
      <c r="C32" s="61">
        <v>45075</v>
      </c>
      <c r="D32" s="64">
        <v>0</v>
      </c>
      <c r="E32" s="64">
        <v>5070.88</v>
      </c>
    </row>
    <row r="33" spans="1:6" x14ac:dyDescent="0.25">
      <c r="A33" s="13"/>
      <c r="B33" s="61" t="s">
        <v>174</v>
      </c>
      <c r="C33" s="61">
        <v>45287</v>
      </c>
      <c r="D33" s="64">
        <v>2041.41</v>
      </c>
      <c r="E33" s="64">
        <v>201656.56</v>
      </c>
    </row>
    <row r="34" spans="1:6" x14ac:dyDescent="0.25">
      <c r="A34" s="13"/>
      <c r="B34" s="61" t="s">
        <v>524</v>
      </c>
      <c r="C34" s="61">
        <v>44380</v>
      </c>
      <c r="D34" s="64">
        <v>0</v>
      </c>
      <c r="E34" s="64">
        <v>17669.47</v>
      </c>
    </row>
    <row r="35" spans="1:6" x14ac:dyDescent="0.25">
      <c r="A35" s="13"/>
      <c r="B35" s="61" t="s">
        <v>525</v>
      </c>
      <c r="C35" s="61">
        <v>44559</v>
      </c>
      <c r="D35" s="64">
        <v>0</v>
      </c>
      <c r="E35" s="64">
        <v>30786.75</v>
      </c>
    </row>
    <row r="36" spans="1:6" x14ac:dyDescent="0.25">
      <c r="A36" s="13"/>
      <c r="B36" s="61" t="s">
        <v>175</v>
      </c>
      <c r="C36" s="61">
        <v>43689</v>
      </c>
      <c r="D36" s="64">
        <v>0</v>
      </c>
      <c r="E36" s="64">
        <v>164254.85</v>
      </c>
    </row>
    <row r="37" spans="1:6" x14ac:dyDescent="0.25">
      <c r="A37" s="13"/>
      <c r="B37" s="61" t="s">
        <v>864</v>
      </c>
      <c r="C37" s="61">
        <v>45304</v>
      </c>
      <c r="D37" s="64">
        <v>1610</v>
      </c>
      <c r="E37" s="64">
        <v>3196.4</v>
      </c>
    </row>
    <row r="38" spans="1:6" x14ac:dyDescent="0.25">
      <c r="A38" s="13"/>
      <c r="B38" s="61" t="s">
        <v>176</v>
      </c>
      <c r="C38" s="61">
        <v>42130</v>
      </c>
      <c r="D38" s="64">
        <v>0</v>
      </c>
      <c r="E38" s="64">
        <v>66623.460000000006</v>
      </c>
    </row>
    <row r="39" spans="1:6" x14ac:dyDescent="0.25">
      <c r="A39" s="13"/>
      <c r="B39" s="61" t="s">
        <v>526</v>
      </c>
      <c r="C39" s="61">
        <v>45262</v>
      </c>
      <c r="D39" s="64">
        <v>0</v>
      </c>
      <c r="E39" s="64">
        <v>3656.69</v>
      </c>
    </row>
    <row r="40" spans="1:6" x14ac:dyDescent="0.25">
      <c r="A40" s="13"/>
      <c r="B40" s="61" t="s">
        <v>865</v>
      </c>
      <c r="C40" s="61">
        <v>45243</v>
      </c>
      <c r="D40" s="64">
        <v>0</v>
      </c>
      <c r="E40" s="64">
        <v>2131.4</v>
      </c>
    </row>
    <row r="41" spans="1:6" x14ac:dyDescent="0.25">
      <c r="A41" s="13"/>
      <c r="B41" s="61" t="s">
        <v>177</v>
      </c>
      <c r="C41" s="61">
        <v>43383</v>
      </c>
      <c r="D41" s="64">
        <v>0</v>
      </c>
      <c r="E41" s="64">
        <v>39786.29</v>
      </c>
    </row>
    <row r="42" spans="1:6" x14ac:dyDescent="0.25">
      <c r="A42" s="13"/>
      <c r="B42" s="61" t="s">
        <v>178</v>
      </c>
      <c r="C42" s="61">
        <v>45287</v>
      </c>
      <c r="D42" s="64">
        <v>1815.09</v>
      </c>
      <c r="E42" s="64">
        <v>18609.48</v>
      </c>
    </row>
    <row r="43" spans="1:6" x14ac:dyDescent="0.25">
      <c r="A43" s="13"/>
      <c r="B43" s="61" t="s">
        <v>179</v>
      </c>
      <c r="C43" s="61">
        <v>43236</v>
      </c>
      <c r="D43" s="64">
        <v>0</v>
      </c>
      <c r="E43" s="64">
        <v>46427.03</v>
      </c>
    </row>
    <row r="44" spans="1:6" x14ac:dyDescent="0.25">
      <c r="A44" s="13" t="s">
        <v>24</v>
      </c>
      <c r="B44" s="11" t="s">
        <v>38</v>
      </c>
      <c r="C44" s="11"/>
      <c r="D44" s="11"/>
      <c r="E44" s="14"/>
      <c r="F44" s="28"/>
    </row>
    <row r="45" spans="1:6" x14ac:dyDescent="0.25">
      <c r="A45" s="13"/>
      <c r="B45" s="11" t="s">
        <v>40</v>
      </c>
      <c r="C45" s="11"/>
      <c r="D45" s="11"/>
      <c r="E45" s="14"/>
      <c r="F45" s="28"/>
    </row>
    <row r="46" spans="1:6" x14ac:dyDescent="0.25">
      <c r="A46" s="13"/>
      <c r="B46" s="11" t="s">
        <v>39</v>
      </c>
      <c r="C46" s="5"/>
      <c r="D46" s="5"/>
      <c r="E46" s="1"/>
    </row>
    <row r="47" spans="1:6" x14ac:dyDescent="0.25">
      <c r="A47" s="8" t="s">
        <v>27</v>
      </c>
      <c r="B47" s="639" t="s">
        <v>28</v>
      </c>
      <c r="C47" s="640"/>
      <c r="D47" s="6"/>
      <c r="E47" s="12" t="s">
        <v>29</v>
      </c>
    </row>
    <row r="48" spans="1:6" x14ac:dyDescent="0.25">
      <c r="A48" s="8">
        <v>1</v>
      </c>
      <c r="B48" s="626" t="s">
        <v>391</v>
      </c>
      <c r="C48" s="627"/>
      <c r="D48" s="6"/>
      <c r="E48" s="73">
        <v>213172.80000000002</v>
      </c>
    </row>
    <row r="49" spans="1:11" x14ac:dyDescent="0.25">
      <c r="A49" s="8">
        <v>2</v>
      </c>
      <c r="B49" s="628" t="s">
        <v>306</v>
      </c>
      <c r="C49" s="628"/>
      <c r="D49" s="6"/>
      <c r="E49" s="73">
        <v>13323.300000000001</v>
      </c>
    </row>
    <row r="50" spans="1:11" x14ac:dyDescent="0.25">
      <c r="A50" s="8">
        <v>3</v>
      </c>
      <c r="B50" s="623" t="s">
        <v>307</v>
      </c>
      <c r="C50" s="623"/>
      <c r="D50" s="6"/>
      <c r="E50" s="73">
        <v>48496.812000000005</v>
      </c>
    </row>
    <row r="51" spans="1:11" x14ac:dyDescent="0.25">
      <c r="A51" s="8">
        <v>4</v>
      </c>
      <c r="B51" s="631" t="s">
        <v>395</v>
      </c>
      <c r="C51" s="632"/>
      <c r="D51" s="6"/>
      <c r="E51" s="73">
        <v>21317.280000000002</v>
      </c>
    </row>
    <row r="52" spans="1:11" x14ac:dyDescent="0.25">
      <c r="A52" s="8">
        <v>5</v>
      </c>
      <c r="B52" s="623" t="s">
        <v>2</v>
      </c>
      <c r="C52" s="623"/>
      <c r="D52" s="6"/>
      <c r="E52" s="73">
        <v>2236.8000000000002</v>
      </c>
      <c r="I52" s="72"/>
      <c r="K52" s="72"/>
    </row>
    <row r="53" spans="1:11" x14ac:dyDescent="0.25">
      <c r="A53" s="8">
        <v>6</v>
      </c>
      <c r="B53" s="623" t="s">
        <v>3</v>
      </c>
      <c r="C53" s="623"/>
      <c r="D53" s="6"/>
      <c r="E53" s="73">
        <v>16000</v>
      </c>
      <c r="I53" s="72"/>
      <c r="K53" s="72"/>
    </row>
    <row r="54" spans="1:11" x14ac:dyDescent="0.25">
      <c r="A54" s="8">
        <v>7</v>
      </c>
      <c r="B54" s="628" t="s">
        <v>31</v>
      </c>
      <c r="C54" s="628"/>
      <c r="D54" s="6"/>
      <c r="E54" s="73">
        <v>47963.880000000005</v>
      </c>
    </row>
    <row r="55" spans="1:11" x14ac:dyDescent="0.25">
      <c r="A55" s="8">
        <v>8</v>
      </c>
      <c r="B55" s="623" t="s">
        <v>308</v>
      </c>
      <c r="C55" s="623"/>
      <c r="D55" s="6"/>
      <c r="E55" s="73">
        <v>78745.55</v>
      </c>
      <c r="I55" s="72"/>
      <c r="K55" s="72"/>
    </row>
    <row r="56" spans="1:11" x14ac:dyDescent="0.25">
      <c r="A56" s="8">
        <v>9</v>
      </c>
      <c r="B56" s="623" t="s">
        <v>309</v>
      </c>
      <c r="C56" s="623"/>
      <c r="D56" s="6"/>
      <c r="E56" s="73">
        <v>3146.6</v>
      </c>
      <c r="I56" s="72"/>
      <c r="K56" s="72"/>
    </row>
    <row r="57" spans="1:11" x14ac:dyDescent="0.25">
      <c r="A57" s="8">
        <v>10</v>
      </c>
      <c r="B57" s="628" t="s">
        <v>310</v>
      </c>
      <c r="C57" s="628"/>
      <c r="D57" s="6"/>
      <c r="E57" s="73">
        <v>19380</v>
      </c>
      <c r="I57" s="72"/>
      <c r="K57" s="72"/>
    </row>
    <row r="58" spans="1:11" x14ac:dyDescent="0.25">
      <c r="A58" s="8">
        <v>11</v>
      </c>
      <c r="B58" s="623" t="s">
        <v>1382</v>
      </c>
      <c r="C58" s="623"/>
      <c r="D58" s="6"/>
      <c r="E58" s="73">
        <v>119909.70000000001</v>
      </c>
      <c r="I58" s="72"/>
    </row>
    <row r="59" spans="1:11" x14ac:dyDescent="0.25">
      <c r="A59" s="8">
        <v>12</v>
      </c>
      <c r="B59" s="623" t="s">
        <v>330</v>
      </c>
      <c r="C59" s="623"/>
      <c r="D59" s="6"/>
      <c r="E59" s="73">
        <v>87327.6</v>
      </c>
      <c r="K59" s="72"/>
    </row>
    <row r="60" spans="1:11" x14ac:dyDescent="0.25">
      <c r="A60" s="8">
        <v>13</v>
      </c>
      <c r="B60" s="623" t="s">
        <v>334</v>
      </c>
      <c r="C60" s="623"/>
      <c r="D60" s="6"/>
      <c r="E60" s="81">
        <v>10311.799999999999</v>
      </c>
      <c r="K60" s="72"/>
    </row>
    <row r="61" spans="1:11" x14ac:dyDescent="0.25">
      <c r="A61" s="8">
        <v>14</v>
      </c>
      <c r="B61" s="623" t="s">
        <v>319</v>
      </c>
      <c r="C61" s="623"/>
      <c r="D61" s="6"/>
      <c r="E61" s="73">
        <v>1609.56</v>
      </c>
    </row>
    <row r="62" spans="1:11" x14ac:dyDescent="0.25">
      <c r="A62" s="8">
        <v>15</v>
      </c>
      <c r="B62" s="623" t="s">
        <v>314</v>
      </c>
      <c r="C62" s="623"/>
      <c r="D62" s="6"/>
      <c r="E62" s="73">
        <v>332607.21999999997</v>
      </c>
      <c r="K62" s="159"/>
    </row>
    <row r="63" spans="1:11" x14ac:dyDescent="0.25">
      <c r="A63" s="8">
        <v>16</v>
      </c>
      <c r="B63" s="623" t="s">
        <v>335</v>
      </c>
      <c r="C63" s="623"/>
      <c r="D63" s="6"/>
      <c r="E63" s="73">
        <v>0</v>
      </c>
      <c r="K63" s="72"/>
    </row>
    <row r="64" spans="1:11" x14ac:dyDescent="0.25">
      <c r="A64" s="8">
        <v>17</v>
      </c>
      <c r="B64" s="626" t="s">
        <v>4</v>
      </c>
      <c r="C64" s="627"/>
      <c r="D64" s="6"/>
      <c r="E64" s="73">
        <v>219769.03</v>
      </c>
    </row>
    <row r="65" spans="1:11" x14ac:dyDescent="0.25">
      <c r="A65" s="8">
        <v>18</v>
      </c>
      <c r="B65" s="623" t="s">
        <v>360</v>
      </c>
      <c r="C65" s="623"/>
      <c r="D65" s="6"/>
      <c r="E65" s="73">
        <v>68862.31</v>
      </c>
      <c r="I65" s="72"/>
      <c r="K65" s="72"/>
    </row>
    <row r="66" spans="1:11" x14ac:dyDescent="0.25">
      <c r="A66" s="8">
        <v>19</v>
      </c>
      <c r="B66" s="626" t="s">
        <v>387</v>
      </c>
      <c r="C66" s="627"/>
      <c r="D66" s="6"/>
      <c r="E66" s="73">
        <v>89263.55</v>
      </c>
      <c r="K66" s="72"/>
    </row>
    <row r="67" spans="1:11" x14ac:dyDescent="0.25">
      <c r="A67" s="8">
        <v>20</v>
      </c>
      <c r="B67" s="626" t="s">
        <v>388</v>
      </c>
      <c r="C67" s="627"/>
      <c r="D67" s="6"/>
      <c r="E67" s="73">
        <v>4870.92</v>
      </c>
      <c r="K67" s="72"/>
    </row>
    <row r="68" spans="1:11" x14ac:dyDescent="0.25">
      <c r="A68" s="8">
        <v>21</v>
      </c>
      <c r="B68" s="626" t="s">
        <v>389</v>
      </c>
      <c r="C68" s="627"/>
      <c r="D68" s="6"/>
      <c r="E68" s="73">
        <v>161214</v>
      </c>
      <c r="K68" s="72"/>
    </row>
    <row r="69" spans="1:11" x14ac:dyDescent="0.25">
      <c r="A69" s="8">
        <v>22</v>
      </c>
      <c r="B69" s="626" t="s">
        <v>390</v>
      </c>
      <c r="C69" s="627"/>
      <c r="D69" s="6"/>
      <c r="E69" s="73">
        <v>7823.04</v>
      </c>
      <c r="K69" s="72"/>
    </row>
    <row r="70" spans="1:11" x14ac:dyDescent="0.25">
      <c r="A70" s="8">
        <v>23</v>
      </c>
      <c r="B70" s="624" t="s">
        <v>652</v>
      </c>
      <c r="C70" s="624"/>
      <c r="D70" s="6"/>
      <c r="E70" s="81">
        <f>SUM(E48:E69)</f>
        <v>1567351.7520000001</v>
      </c>
      <c r="I70" s="151"/>
    </row>
    <row r="71" spans="1:11" x14ac:dyDescent="0.25">
      <c r="A71" s="8">
        <v>24</v>
      </c>
      <c r="B71" s="624" t="s">
        <v>676</v>
      </c>
      <c r="C71" s="625"/>
      <c r="D71" s="6"/>
      <c r="E71" s="81">
        <f>E20</f>
        <v>1140897.83</v>
      </c>
      <c r="I71" s="96"/>
      <c r="J71" s="76"/>
    </row>
    <row r="72" spans="1:11" x14ac:dyDescent="0.25">
      <c r="A72" s="8"/>
      <c r="B72" s="624"/>
      <c r="C72" s="624"/>
      <c r="D72" s="6"/>
      <c r="E72" s="81"/>
      <c r="I72" s="156"/>
    </row>
    <row r="73" spans="1:11" x14ac:dyDescent="0.25">
      <c r="A73" s="8"/>
      <c r="B73" s="624"/>
      <c r="C73" s="624"/>
      <c r="D73" s="6"/>
      <c r="E73" s="81"/>
    </row>
    <row r="74" spans="1:11" x14ac:dyDescent="0.25">
      <c r="A74" s="13"/>
      <c r="B74" s="110"/>
      <c r="C74" s="110"/>
      <c r="D74" s="5"/>
      <c r="E74" s="87"/>
    </row>
    <row r="75" spans="1:11" x14ac:dyDescent="0.25">
      <c r="A75" s="28" t="s">
        <v>32</v>
      </c>
      <c r="B75" s="5" t="s">
        <v>355</v>
      </c>
      <c r="F75" s="76"/>
    </row>
    <row r="76" spans="1:11" x14ac:dyDescent="0.25">
      <c r="B76" s="11" t="s">
        <v>37</v>
      </c>
    </row>
    <row r="77" spans="1:11" x14ac:dyDescent="0.25">
      <c r="A77" s="38" t="s">
        <v>27</v>
      </c>
      <c r="B77" s="36" t="s">
        <v>41</v>
      </c>
      <c r="C77" s="33" t="s">
        <v>44</v>
      </c>
      <c r="D77" s="292" t="s">
        <v>611</v>
      </c>
      <c r="E77" s="107" t="s">
        <v>45</v>
      </c>
    </row>
    <row r="78" spans="1:11" x14ac:dyDescent="0.25">
      <c r="A78" s="125" t="s">
        <v>9</v>
      </c>
      <c r="B78" s="532" t="s">
        <v>1100</v>
      </c>
      <c r="C78" s="547">
        <v>45250</v>
      </c>
      <c r="D78" s="132">
        <v>115</v>
      </c>
      <c r="E78" s="132">
        <v>13800</v>
      </c>
    </row>
    <row r="79" spans="1:11" x14ac:dyDescent="0.25">
      <c r="A79" s="118" t="s">
        <v>13</v>
      </c>
      <c r="B79" s="532" t="s">
        <v>1117</v>
      </c>
      <c r="C79" s="547">
        <v>45165</v>
      </c>
      <c r="D79" s="132">
        <v>78</v>
      </c>
      <c r="E79" s="132">
        <v>7600</v>
      </c>
    </row>
    <row r="80" spans="1:11" x14ac:dyDescent="0.25">
      <c r="A80" s="115" t="s">
        <v>14</v>
      </c>
      <c r="B80" s="532" t="s">
        <v>1118</v>
      </c>
      <c r="C80" s="547">
        <v>45190</v>
      </c>
      <c r="D80" s="132">
        <v>95</v>
      </c>
      <c r="E80" s="132">
        <v>1800</v>
      </c>
    </row>
    <row r="81" spans="1:10" x14ac:dyDescent="0.25">
      <c r="A81" s="56" t="s">
        <v>15</v>
      </c>
      <c r="B81" s="532" t="s">
        <v>1121</v>
      </c>
      <c r="C81" s="547">
        <v>45165</v>
      </c>
      <c r="D81" s="132">
        <v>79</v>
      </c>
      <c r="E81" s="132">
        <v>5100</v>
      </c>
      <c r="J81" s="290" t="s">
        <v>612</v>
      </c>
    </row>
    <row r="82" spans="1:10" x14ac:dyDescent="0.25">
      <c r="A82" s="106" t="s">
        <v>24</v>
      </c>
      <c r="B82" s="532" t="s">
        <v>1131</v>
      </c>
      <c r="C82" s="552" t="s">
        <v>1132</v>
      </c>
      <c r="D82" s="56">
        <v>81</v>
      </c>
      <c r="E82" s="56">
        <v>10050</v>
      </c>
    </row>
    <row r="83" spans="1:10" x14ac:dyDescent="0.25">
      <c r="A83" s="115" t="s">
        <v>32</v>
      </c>
      <c r="B83" s="532" t="s">
        <v>1133</v>
      </c>
      <c r="C83" s="552" t="s">
        <v>1134</v>
      </c>
      <c r="D83" s="56">
        <v>80</v>
      </c>
      <c r="E83" s="56">
        <v>13800</v>
      </c>
    </row>
    <row r="84" spans="1:10" x14ac:dyDescent="0.25">
      <c r="A84" s="106" t="s">
        <v>33</v>
      </c>
      <c r="B84" s="540" t="s">
        <v>1157</v>
      </c>
      <c r="C84" s="560" t="s">
        <v>1158</v>
      </c>
      <c r="D84" s="132">
        <v>58</v>
      </c>
      <c r="E84" s="132">
        <v>6700</v>
      </c>
    </row>
    <row r="85" spans="1:10" x14ac:dyDescent="0.25">
      <c r="A85" s="106" t="s">
        <v>34</v>
      </c>
      <c r="B85" s="540" t="s">
        <v>1159</v>
      </c>
      <c r="C85" s="557" t="s">
        <v>1160</v>
      </c>
      <c r="D85" s="106">
        <v>57</v>
      </c>
      <c r="E85" s="106">
        <v>19200</v>
      </c>
    </row>
    <row r="86" spans="1:10" x14ac:dyDescent="0.25">
      <c r="A86" s="106">
        <v>9</v>
      </c>
      <c r="B86" s="540" t="s">
        <v>1161</v>
      </c>
      <c r="C86" s="557" t="s">
        <v>1162</v>
      </c>
      <c r="D86" s="106">
        <v>56</v>
      </c>
      <c r="E86" s="106">
        <v>22500</v>
      </c>
    </row>
    <row r="87" spans="1:10" x14ac:dyDescent="0.25">
      <c r="A87" s="106">
        <v>10</v>
      </c>
      <c r="B87" s="566" t="s">
        <v>1313</v>
      </c>
      <c r="C87" s="583" t="s">
        <v>1314</v>
      </c>
      <c r="D87" s="106">
        <v>19</v>
      </c>
      <c r="E87" s="106">
        <v>131205</v>
      </c>
    </row>
    <row r="88" spans="1:10" x14ac:dyDescent="0.25">
      <c r="A88" s="31"/>
      <c r="B88" s="31"/>
      <c r="C88" s="31"/>
      <c r="D88" s="31"/>
      <c r="E88" s="31"/>
    </row>
    <row r="89" spans="1:10" x14ac:dyDescent="0.25">
      <c r="A89" s="28" t="s">
        <v>33</v>
      </c>
      <c r="B89" s="28" t="s">
        <v>46</v>
      </c>
      <c r="C89" s="28"/>
      <c r="D89" s="28"/>
      <c r="E89" s="28"/>
      <c r="F89" s="28"/>
    </row>
    <row r="90" spans="1:10" x14ac:dyDescent="0.25">
      <c r="B90" s="28" t="s">
        <v>47</v>
      </c>
      <c r="C90" s="28"/>
      <c r="D90" s="28"/>
      <c r="E90" s="28"/>
      <c r="F90" s="28"/>
    </row>
    <row r="91" spans="1:10" x14ac:dyDescent="0.25">
      <c r="B91" s="28" t="s">
        <v>48</v>
      </c>
      <c r="C91" s="28"/>
      <c r="D91" s="28"/>
      <c r="E91" s="28"/>
      <c r="F91" s="28"/>
    </row>
    <row r="92" spans="1:10" x14ac:dyDescent="0.25">
      <c r="B92" s="49" t="s">
        <v>55</v>
      </c>
      <c r="C92" s="29"/>
      <c r="D92" s="29"/>
      <c r="E92" s="29"/>
      <c r="F92" s="29"/>
    </row>
    <row r="93" spans="1:10" x14ac:dyDescent="0.25">
      <c r="B93" s="29" t="s">
        <v>50</v>
      </c>
      <c r="C93" s="29"/>
      <c r="D93" s="29"/>
      <c r="E93" s="29"/>
      <c r="F93" s="29"/>
    </row>
    <row r="94" spans="1:10" x14ac:dyDescent="0.25">
      <c r="B94" s="29" t="s">
        <v>51</v>
      </c>
      <c r="C94" s="29"/>
      <c r="D94" s="29"/>
      <c r="E94" s="29"/>
      <c r="F94" s="29"/>
    </row>
    <row r="95" spans="1:10" x14ac:dyDescent="0.25">
      <c r="B95" s="344" t="s">
        <v>674</v>
      </c>
    </row>
  </sheetData>
  <mergeCells count="32">
    <mergeCell ref="B71:C71"/>
    <mergeCell ref="B66:C66"/>
    <mergeCell ref="B48:C48"/>
    <mergeCell ref="B51:C51"/>
    <mergeCell ref="B50:C50"/>
    <mergeCell ref="B49:C49"/>
    <mergeCell ref="B67:C67"/>
    <mergeCell ref="B52:C52"/>
    <mergeCell ref="B69:C69"/>
    <mergeCell ref="B60:C60"/>
    <mergeCell ref="B61:C61"/>
    <mergeCell ref="B62:C62"/>
    <mergeCell ref="B55:C55"/>
    <mergeCell ref="B56:C56"/>
    <mergeCell ref="B57:C57"/>
    <mergeCell ref="B58:C58"/>
    <mergeCell ref="B72:C72"/>
    <mergeCell ref="B73:C73"/>
    <mergeCell ref="B5:E5"/>
    <mergeCell ref="B9:C9"/>
    <mergeCell ref="B11:F11"/>
    <mergeCell ref="B10:E10"/>
    <mergeCell ref="B12:F12"/>
    <mergeCell ref="B47:C47"/>
    <mergeCell ref="B53:C53"/>
    <mergeCell ref="B54:C54"/>
    <mergeCell ref="B65:C65"/>
    <mergeCell ref="B70:C70"/>
    <mergeCell ref="B59:C59"/>
    <mergeCell ref="B63:C63"/>
    <mergeCell ref="B64:C64"/>
    <mergeCell ref="B68:C68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4">
    <tabColor rgb="FF00B0F0"/>
  </sheetPr>
  <dimension ref="A1:K80"/>
  <sheetViews>
    <sheetView workbookViewId="0">
      <selection activeCell="H13" sqref="H13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5" customWidth="1"/>
    <col min="6" max="6" width="10" customWidth="1"/>
    <col min="9" max="9" width="9.5703125" bestFit="1" customWidth="1"/>
    <col min="11" max="11" width="10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691</v>
      </c>
      <c r="C5" s="629"/>
      <c r="D5" s="629"/>
      <c r="E5" s="629"/>
    </row>
    <row r="6" spans="1:6" ht="17.25" customHeight="1" x14ac:dyDescent="0.25">
      <c r="A6" s="22" t="s">
        <v>9</v>
      </c>
      <c r="B6" s="20" t="s">
        <v>10</v>
      </c>
      <c r="C6" s="21"/>
      <c r="D6" s="21"/>
      <c r="E6" s="21"/>
    </row>
    <row r="7" spans="1:6" ht="18.75" customHeight="1" x14ac:dyDescent="0.25">
      <c r="A7" s="4"/>
      <c r="B7" s="23" t="s">
        <v>685</v>
      </c>
      <c r="C7" s="21"/>
      <c r="D7" s="21"/>
      <c r="E7" s="21"/>
    </row>
    <row r="8" spans="1:6" x14ac:dyDescent="0.25">
      <c r="A8" s="4"/>
      <c r="B8" s="630" t="s">
        <v>11</v>
      </c>
      <c r="C8" s="630"/>
      <c r="D8" s="21"/>
      <c r="E8" s="21"/>
    </row>
    <row r="9" spans="1:6" ht="14.25" customHeight="1" x14ac:dyDescent="0.25">
      <c r="A9" s="4"/>
      <c r="B9" s="630" t="s">
        <v>62</v>
      </c>
      <c r="C9" s="630"/>
      <c r="D9" s="630"/>
      <c r="E9" s="630"/>
    </row>
    <row r="10" spans="1:6" ht="15" customHeight="1" x14ac:dyDescent="0.25">
      <c r="A10" s="4"/>
      <c r="B10" s="630" t="s">
        <v>12</v>
      </c>
      <c r="C10" s="630"/>
      <c r="D10" s="630"/>
      <c r="E10" s="630"/>
      <c r="F10" s="630"/>
    </row>
    <row r="11" spans="1:6" ht="15" customHeight="1" x14ac:dyDescent="0.25">
      <c r="A11" s="4"/>
      <c r="B11" s="630" t="s">
        <v>77</v>
      </c>
      <c r="C11" s="630"/>
      <c r="D11" s="630"/>
      <c r="E11" s="630"/>
      <c r="F11" s="630"/>
    </row>
    <row r="12" spans="1:6" x14ac:dyDescent="0.25">
      <c r="A12" s="19" t="s">
        <v>13</v>
      </c>
      <c r="B12" s="5" t="s">
        <v>663</v>
      </c>
      <c r="C12" s="5"/>
      <c r="D12" s="5"/>
      <c r="E12" s="80">
        <v>377729.99</v>
      </c>
    </row>
    <row r="13" spans="1:6" x14ac:dyDescent="0.25">
      <c r="A13" s="19"/>
      <c r="B13" s="5" t="s">
        <v>394</v>
      </c>
      <c r="C13" s="5"/>
      <c r="D13" s="5"/>
      <c r="E13" s="80">
        <v>410249</v>
      </c>
    </row>
    <row r="14" spans="1:6" x14ac:dyDescent="0.25">
      <c r="A14" s="13" t="s">
        <v>14</v>
      </c>
      <c r="B14" s="5" t="s">
        <v>692</v>
      </c>
      <c r="C14" s="5"/>
      <c r="D14" s="5"/>
      <c r="E14" s="161">
        <v>-519560.29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15">
        <v>588514.30000000005</v>
      </c>
      <c r="F17" s="267"/>
    </row>
    <row r="18" spans="1:6" x14ac:dyDescent="0.25">
      <c r="A18" s="13"/>
      <c r="B18" s="25" t="s">
        <v>19</v>
      </c>
      <c r="C18" s="26"/>
      <c r="D18" s="27"/>
      <c r="E18" s="15">
        <v>632014.62</v>
      </c>
      <c r="F18" s="267"/>
    </row>
    <row r="19" spans="1:6" x14ac:dyDescent="0.25">
      <c r="A19" s="13"/>
      <c r="B19" s="25" t="s">
        <v>20</v>
      </c>
      <c r="C19" s="26"/>
      <c r="D19" s="27"/>
      <c r="E19" s="16">
        <f>E18+B21</f>
        <v>645157.86</v>
      </c>
      <c r="F19" s="267"/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13143.24</v>
      </c>
      <c r="C21" s="5"/>
      <c r="D21" s="5"/>
      <c r="E21" s="1"/>
    </row>
    <row r="22" spans="1:6" x14ac:dyDescent="0.25">
      <c r="A22" s="13"/>
      <c r="B22" s="24" t="s">
        <v>54</v>
      </c>
      <c r="C22" s="5"/>
      <c r="D22" s="5"/>
      <c r="E22" s="1"/>
    </row>
    <row r="23" spans="1:6" x14ac:dyDescent="0.25">
      <c r="A23" s="13"/>
      <c r="B23" s="427" t="s">
        <v>527</v>
      </c>
      <c r="C23" s="432">
        <v>45280</v>
      </c>
      <c r="D23" s="433">
        <v>0</v>
      </c>
      <c r="E23" s="434">
        <v>7041.23</v>
      </c>
      <c r="F23" s="267"/>
    </row>
    <row r="24" spans="1:6" x14ac:dyDescent="0.25">
      <c r="A24" s="13"/>
      <c r="B24" s="427" t="s">
        <v>320</v>
      </c>
      <c r="C24" s="432">
        <v>45197</v>
      </c>
      <c r="D24" s="433">
        <v>0</v>
      </c>
      <c r="E24" s="434">
        <v>17295.2</v>
      </c>
    </row>
    <row r="25" spans="1:6" x14ac:dyDescent="0.25">
      <c r="A25" s="13"/>
      <c r="B25" s="427" t="s">
        <v>321</v>
      </c>
      <c r="C25" s="432">
        <v>45303</v>
      </c>
      <c r="D25" s="433">
        <v>1100</v>
      </c>
      <c r="E25" s="434">
        <v>14543.95</v>
      </c>
    </row>
    <row r="26" spans="1:6" x14ac:dyDescent="0.25">
      <c r="A26" s="13"/>
      <c r="B26" s="427" t="s">
        <v>322</v>
      </c>
      <c r="C26" s="432">
        <v>45306</v>
      </c>
      <c r="D26" s="433">
        <v>3000</v>
      </c>
      <c r="E26" s="434">
        <v>7247.51</v>
      </c>
    </row>
    <row r="27" spans="1:6" x14ac:dyDescent="0.25">
      <c r="A27" s="13"/>
      <c r="B27" s="427" t="s">
        <v>323</v>
      </c>
      <c r="C27" s="432">
        <v>42314</v>
      </c>
      <c r="D27" s="433">
        <v>0</v>
      </c>
      <c r="E27" s="434">
        <v>150819.41</v>
      </c>
    </row>
    <row r="28" spans="1:6" x14ac:dyDescent="0.25">
      <c r="A28" s="13"/>
      <c r="B28" s="427" t="s">
        <v>324</v>
      </c>
      <c r="C28" s="432">
        <v>45117</v>
      </c>
      <c r="D28" s="433">
        <v>0</v>
      </c>
      <c r="E28" s="434">
        <v>11554.13</v>
      </c>
    </row>
    <row r="29" spans="1:6" x14ac:dyDescent="0.25">
      <c r="A29" s="13"/>
      <c r="B29" s="427" t="s">
        <v>866</v>
      </c>
      <c r="C29" s="432">
        <v>45280</v>
      </c>
      <c r="D29" s="433">
        <v>0</v>
      </c>
      <c r="E29" s="434">
        <v>1173.21</v>
      </c>
    </row>
    <row r="30" spans="1:6" x14ac:dyDescent="0.25">
      <c r="A30" s="13"/>
      <c r="B30" s="427" t="s">
        <v>325</v>
      </c>
      <c r="C30" s="432">
        <v>41590</v>
      </c>
      <c r="D30" s="433">
        <v>0</v>
      </c>
      <c r="E30" s="434">
        <v>108588.34</v>
      </c>
    </row>
    <row r="31" spans="1:6" x14ac:dyDescent="0.25">
      <c r="A31" s="13"/>
      <c r="B31" s="24"/>
      <c r="C31" s="5"/>
      <c r="D31" s="5"/>
      <c r="E31" s="1"/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1" x14ac:dyDescent="0.25">
      <c r="A33" s="13"/>
      <c r="B33" s="11" t="s">
        <v>40</v>
      </c>
      <c r="C33" s="11"/>
      <c r="D33" s="11"/>
      <c r="E33" s="14"/>
      <c r="F33" s="28"/>
    </row>
    <row r="34" spans="1:11" x14ac:dyDescent="0.25">
      <c r="A34" s="13"/>
      <c r="B34" s="11" t="s">
        <v>39</v>
      </c>
      <c r="C34" s="5"/>
      <c r="D34" s="5"/>
      <c r="E34" s="1"/>
    </row>
    <row r="35" spans="1:11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1" x14ac:dyDescent="0.25">
      <c r="A36" s="8">
        <v>1</v>
      </c>
      <c r="B36" s="9" t="s">
        <v>391</v>
      </c>
      <c r="C36" s="60"/>
      <c r="D36" s="6"/>
      <c r="E36" s="73">
        <v>73754.94</v>
      </c>
    </row>
    <row r="37" spans="1:11" x14ac:dyDescent="0.25">
      <c r="A37" s="8">
        <v>2</v>
      </c>
      <c r="B37" s="628" t="s">
        <v>306</v>
      </c>
      <c r="C37" s="628"/>
      <c r="D37" s="6"/>
      <c r="E37" s="73">
        <v>5822.6880000000001</v>
      </c>
    </row>
    <row r="38" spans="1:11" x14ac:dyDescent="0.25">
      <c r="A38" s="8">
        <v>3</v>
      </c>
      <c r="B38" s="623" t="s">
        <v>307</v>
      </c>
      <c r="C38" s="623"/>
      <c r="D38" s="6"/>
      <c r="E38" s="73">
        <v>26202.095999999998</v>
      </c>
    </row>
    <row r="39" spans="1:11" x14ac:dyDescent="0.25">
      <c r="A39" s="8">
        <v>4</v>
      </c>
      <c r="B39" s="31" t="s">
        <v>395</v>
      </c>
      <c r="C39" s="31"/>
      <c r="D39" s="6"/>
      <c r="E39" s="73">
        <v>8734.0319999999992</v>
      </c>
    </row>
    <row r="40" spans="1:11" x14ac:dyDescent="0.25">
      <c r="A40" s="8">
        <v>5</v>
      </c>
      <c r="B40" s="623" t="s">
        <v>2</v>
      </c>
      <c r="C40" s="623"/>
      <c r="D40" s="6"/>
      <c r="E40" s="73">
        <v>2937.6</v>
      </c>
      <c r="I40" s="72"/>
      <c r="K40" s="72"/>
    </row>
    <row r="41" spans="1:11" x14ac:dyDescent="0.25">
      <c r="A41" s="8">
        <v>6</v>
      </c>
      <c r="B41" s="623" t="s">
        <v>3</v>
      </c>
      <c r="C41" s="623"/>
      <c r="D41" s="6"/>
      <c r="E41" s="73">
        <v>16000</v>
      </c>
      <c r="I41" s="72"/>
      <c r="K41" s="72"/>
    </row>
    <row r="42" spans="1:11" x14ac:dyDescent="0.25">
      <c r="A42" s="8">
        <v>7</v>
      </c>
      <c r="B42" s="628" t="s">
        <v>31</v>
      </c>
      <c r="C42" s="628"/>
      <c r="D42" s="6"/>
      <c r="E42" s="73">
        <v>26202.095999999998</v>
      </c>
    </row>
    <row r="43" spans="1:11" x14ac:dyDescent="0.25">
      <c r="A43" s="8">
        <v>8</v>
      </c>
      <c r="B43" s="623" t="s">
        <v>308</v>
      </c>
      <c r="C43" s="623"/>
      <c r="D43" s="6"/>
      <c r="E43" s="73">
        <v>576.84</v>
      </c>
      <c r="I43" s="72"/>
      <c r="K43" s="72"/>
    </row>
    <row r="44" spans="1:11" x14ac:dyDescent="0.25">
      <c r="A44" s="8">
        <v>9</v>
      </c>
      <c r="B44" s="623" t="s">
        <v>309</v>
      </c>
      <c r="C44" s="623"/>
      <c r="D44" s="6"/>
      <c r="E44" s="73">
        <v>1779.35</v>
      </c>
      <c r="I44" s="72"/>
    </row>
    <row r="45" spans="1:11" x14ac:dyDescent="0.25">
      <c r="A45" s="8">
        <v>10</v>
      </c>
      <c r="B45" s="628" t="s">
        <v>310</v>
      </c>
      <c r="C45" s="628"/>
      <c r="D45" s="6"/>
      <c r="E45" s="73">
        <v>873.40319999999997</v>
      </c>
      <c r="I45" s="72"/>
      <c r="K45" s="72"/>
    </row>
    <row r="46" spans="1:11" x14ac:dyDescent="0.25">
      <c r="A46" s="8">
        <v>11</v>
      </c>
      <c r="B46" s="623" t="s">
        <v>311</v>
      </c>
      <c r="C46" s="623"/>
      <c r="D46" s="6"/>
      <c r="E46" s="72">
        <v>115587.06</v>
      </c>
    </row>
    <row r="47" spans="1:11" x14ac:dyDescent="0.25">
      <c r="A47" s="8">
        <v>12</v>
      </c>
      <c r="B47" s="279" t="s">
        <v>344</v>
      </c>
      <c r="C47" s="279"/>
      <c r="D47" s="6"/>
      <c r="E47" s="73">
        <v>9772.98</v>
      </c>
    </row>
    <row r="48" spans="1:11" x14ac:dyDescent="0.25">
      <c r="A48" s="8">
        <v>13</v>
      </c>
      <c r="B48" s="623" t="s">
        <v>332</v>
      </c>
      <c r="C48" s="623"/>
      <c r="D48" s="6"/>
      <c r="E48" s="73">
        <v>4543.3999999999996</v>
      </c>
      <c r="K48" s="72"/>
    </row>
    <row r="49" spans="1:11" x14ac:dyDescent="0.25">
      <c r="A49" s="8">
        <v>14</v>
      </c>
      <c r="B49" s="623" t="s">
        <v>319</v>
      </c>
      <c r="C49" s="623"/>
      <c r="D49" s="6"/>
      <c r="E49" s="73">
        <v>750</v>
      </c>
    </row>
    <row r="50" spans="1:11" x14ac:dyDescent="0.25">
      <c r="A50" s="8">
        <v>15</v>
      </c>
      <c r="B50" s="623" t="s">
        <v>314</v>
      </c>
      <c r="C50" s="623"/>
      <c r="D50" s="6"/>
      <c r="E50" s="73">
        <v>304288.65999999997</v>
      </c>
      <c r="K50" s="72"/>
    </row>
    <row r="51" spans="1:11" x14ac:dyDescent="0.25">
      <c r="A51" s="8">
        <v>16</v>
      </c>
      <c r="B51" s="623" t="s">
        <v>330</v>
      </c>
      <c r="C51" s="623"/>
      <c r="D51" s="6"/>
      <c r="E51" s="73">
        <v>17652</v>
      </c>
      <c r="K51" s="72"/>
    </row>
    <row r="52" spans="1:11" x14ac:dyDescent="0.25">
      <c r="A52" s="8">
        <v>17</v>
      </c>
      <c r="B52" s="626" t="s">
        <v>4</v>
      </c>
      <c r="C52" s="627"/>
      <c r="D52" s="6"/>
      <c r="E52" s="73">
        <v>104808.38399999999</v>
      </c>
    </row>
    <row r="53" spans="1:11" x14ac:dyDescent="0.25">
      <c r="A53" s="8">
        <v>18</v>
      </c>
      <c r="B53" s="623" t="s">
        <v>398</v>
      </c>
      <c r="C53" s="623"/>
      <c r="D53" s="6"/>
      <c r="E53" s="73">
        <v>38940.44</v>
      </c>
      <c r="I53" s="72"/>
      <c r="K53" s="72"/>
    </row>
    <row r="54" spans="1:11" x14ac:dyDescent="0.25">
      <c r="A54" s="8">
        <v>19</v>
      </c>
      <c r="B54" s="626" t="s">
        <v>387</v>
      </c>
      <c r="C54" s="627"/>
      <c r="D54" s="6"/>
      <c r="E54" s="73">
        <v>61698.82</v>
      </c>
      <c r="K54" s="72"/>
    </row>
    <row r="55" spans="1:11" x14ac:dyDescent="0.25">
      <c r="A55" s="8">
        <v>20</v>
      </c>
      <c r="B55" s="626" t="s">
        <v>388</v>
      </c>
      <c r="C55" s="627"/>
      <c r="D55" s="6"/>
      <c r="E55" s="73">
        <v>6081.64</v>
      </c>
      <c r="K55" s="72"/>
    </row>
    <row r="56" spans="1:11" x14ac:dyDescent="0.25">
      <c r="A56" s="8">
        <v>21</v>
      </c>
      <c r="B56" s="626" t="s">
        <v>389</v>
      </c>
      <c r="C56" s="627"/>
      <c r="D56" s="6"/>
      <c r="E56" s="73">
        <v>47923.64</v>
      </c>
      <c r="K56" s="72"/>
    </row>
    <row r="57" spans="1:11" x14ac:dyDescent="0.25">
      <c r="A57" s="8">
        <v>22</v>
      </c>
      <c r="B57" s="626" t="s">
        <v>390</v>
      </c>
      <c r="C57" s="627"/>
      <c r="D57" s="6"/>
      <c r="E57" s="73">
        <v>9767.1200000000008</v>
      </c>
      <c r="K57" s="72"/>
    </row>
    <row r="58" spans="1:11" x14ac:dyDescent="0.25">
      <c r="A58" s="8">
        <v>23</v>
      </c>
      <c r="B58" s="624" t="s">
        <v>652</v>
      </c>
      <c r="C58" s="624"/>
      <c r="D58" s="6"/>
      <c r="E58" s="81">
        <f>SUM(E36:E57)</f>
        <v>884697.18919999991</v>
      </c>
      <c r="I58" s="151"/>
    </row>
    <row r="59" spans="1:11" x14ac:dyDescent="0.25">
      <c r="A59" s="8">
        <v>24</v>
      </c>
      <c r="B59" s="624" t="s">
        <v>653</v>
      </c>
      <c r="C59" s="625"/>
      <c r="D59" s="6"/>
      <c r="E59" s="81">
        <f>E19</f>
        <v>645157.86</v>
      </c>
      <c r="I59" s="96"/>
      <c r="J59" s="76"/>
    </row>
    <row r="60" spans="1:11" x14ac:dyDescent="0.25">
      <c r="A60" s="8"/>
      <c r="B60" s="624"/>
      <c r="C60" s="624"/>
      <c r="D60" s="6"/>
      <c r="E60" s="81"/>
      <c r="I60" s="156"/>
    </row>
    <row r="61" spans="1:11" x14ac:dyDescent="0.25">
      <c r="A61" s="8"/>
      <c r="B61" s="624"/>
      <c r="C61" s="624"/>
      <c r="D61" s="6"/>
      <c r="E61" s="81"/>
    </row>
    <row r="62" spans="1:11" x14ac:dyDescent="0.25">
      <c r="F62" s="83"/>
    </row>
    <row r="63" spans="1:11" x14ac:dyDescent="0.25">
      <c r="A63" s="28" t="s">
        <v>32</v>
      </c>
      <c r="B63" s="5" t="s">
        <v>355</v>
      </c>
    </row>
    <row r="64" spans="1:11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33" t="s">
        <v>44</v>
      </c>
      <c r="D65" s="292" t="s">
        <v>611</v>
      </c>
      <c r="E65" s="33" t="s">
        <v>45</v>
      </c>
    </row>
    <row r="66" spans="1:6" x14ac:dyDescent="0.25">
      <c r="A66" s="115" t="s">
        <v>9</v>
      </c>
      <c r="B66" s="550" t="s">
        <v>1081</v>
      </c>
      <c r="C66" s="547">
        <v>45259</v>
      </c>
      <c r="D66" s="56">
        <v>141</v>
      </c>
      <c r="E66" s="56">
        <v>9200</v>
      </c>
    </row>
    <row r="67" spans="1:6" ht="30" x14ac:dyDescent="0.25">
      <c r="A67" s="115" t="s">
        <v>13</v>
      </c>
      <c r="B67" s="573" t="s">
        <v>1280</v>
      </c>
      <c r="C67" s="569" t="s">
        <v>1150</v>
      </c>
      <c r="D67" s="106">
        <v>36</v>
      </c>
      <c r="E67" s="132">
        <v>22595</v>
      </c>
    </row>
    <row r="68" spans="1:6" x14ac:dyDescent="0.25">
      <c r="A68" s="106" t="s">
        <v>14</v>
      </c>
      <c r="B68" s="569" t="s">
        <v>1281</v>
      </c>
      <c r="C68" s="566" t="s">
        <v>1282</v>
      </c>
      <c r="D68" s="106">
        <v>35</v>
      </c>
      <c r="E68" s="106">
        <v>17652</v>
      </c>
    </row>
    <row r="69" spans="1:6" ht="45" x14ac:dyDescent="0.25">
      <c r="A69" s="106">
        <v>4</v>
      </c>
      <c r="B69" s="568" t="s">
        <v>1299</v>
      </c>
      <c r="C69" s="566" t="s">
        <v>1300</v>
      </c>
      <c r="D69" s="106">
        <v>25</v>
      </c>
      <c r="E69" s="106">
        <v>34368</v>
      </c>
    </row>
    <row r="70" spans="1:6" x14ac:dyDescent="0.25">
      <c r="A70" s="106">
        <v>5</v>
      </c>
      <c r="B70" s="566" t="s">
        <v>1303</v>
      </c>
      <c r="C70" s="566" t="s">
        <v>1304</v>
      </c>
      <c r="D70" s="132">
        <v>23</v>
      </c>
      <c r="E70" s="132">
        <v>101394</v>
      </c>
    </row>
    <row r="71" spans="1:6" x14ac:dyDescent="0.25">
      <c r="A71" s="106">
        <v>6</v>
      </c>
      <c r="B71" s="287"/>
      <c r="C71" s="262"/>
      <c r="D71" s="132"/>
      <c r="E71" s="132"/>
    </row>
    <row r="72" spans="1:6" x14ac:dyDescent="0.25">
      <c r="A72" s="28" t="s">
        <v>33</v>
      </c>
      <c r="B72" s="28" t="s">
        <v>46</v>
      </c>
      <c r="C72" s="28"/>
      <c r="D72" s="28"/>
      <c r="E72" s="28"/>
      <c r="F72" s="28"/>
    </row>
    <row r="73" spans="1:6" x14ac:dyDescent="0.25">
      <c r="B73" s="28" t="s">
        <v>47</v>
      </c>
      <c r="C73" s="28"/>
      <c r="D73" s="28"/>
      <c r="E73" s="28"/>
      <c r="F73" s="28"/>
    </row>
    <row r="74" spans="1:6" x14ac:dyDescent="0.25">
      <c r="B74" s="28" t="s">
        <v>48</v>
      </c>
      <c r="C74" s="28"/>
      <c r="D74" s="28"/>
      <c r="E74" s="28"/>
      <c r="F74" s="28"/>
    </row>
    <row r="75" spans="1:6" x14ac:dyDescent="0.25">
      <c r="B75" s="49" t="s">
        <v>55</v>
      </c>
      <c r="C75" s="29"/>
      <c r="D75" s="29"/>
      <c r="E75" s="29"/>
      <c r="F75" s="29"/>
    </row>
    <row r="76" spans="1:6" x14ac:dyDescent="0.25">
      <c r="B76" s="29" t="s">
        <v>50</v>
      </c>
      <c r="C76" s="29"/>
      <c r="D76" s="29"/>
      <c r="E76" s="29"/>
      <c r="F76" s="29"/>
    </row>
    <row r="77" spans="1:6" x14ac:dyDescent="0.25">
      <c r="B77" s="29" t="s">
        <v>51</v>
      </c>
      <c r="C77" s="29"/>
      <c r="D77" s="29"/>
      <c r="E77" s="29"/>
      <c r="F77" s="29"/>
    </row>
    <row r="80" spans="1:6" x14ac:dyDescent="0.25">
      <c r="B80" s="346" t="s">
        <v>674</v>
      </c>
    </row>
  </sheetData>
  <mergeCells count="29">
    <mergeCell ref="B11:F11"/>
    <mergeCell ref="B5:E5"/>
    <mergeCell ref="B8:C8"/>
    <mergeCell ref="B10:F10"/>
    <mergeCell ref="B9:E9"/>
    <mergeCell ref="B35:C35"/>
    <mergeCell ref="B37:C37"/>
    <mergeCell ref="B38:C38"/>
    <mergeCell ref="B40:C40"/>
    <mergeCell ref="B41:C41"/>
    <mergeCell ref="B42:C42"/>
    <mergeCell ref="B43:C43"/>
    <mergeCell ref="B44:C44"/>
    <mergeCell ref="B45:C45"/>
    <mergeCell ref="B46:C46"/>
    <mergeCell ref="B48:C48"/>
    <mergeCell ref="B49:C49"/>
    <mergeCell ref="B50:C50"/>
    <mergeCell ref="B51:C51"/>
    <mergeCell ref="B61:C61"/>
    <mergeCell ref="B52:C52"/>
    <mergeCell ref="B53:C53"/>
    <mergeCell ref="B58:C58"/>
    <mergeCell ref="B59:C59"/>
    <mergeCell ref="B60:C60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5">
    <tabColor rgb="FF00B0F0"/>
  </sheetPr>
  <dimension ref="A1:K84"/>
  <sheetViews>
    <sheetView topLeftCell="A53" workbookViewId="0">
      <selection activeCell="M61" sqref="M61"/>
    </sheetView>
  </sheetViews>
  <sheetFormatPr defaultRowHeight="15" x14ac:dyDescent="0.25"/>
  <cols>
    <col min="1" max="1" width="4.5703125" customWidth="1"/>
    <col min="2" max="2" width="44.140625" customWidth="1"/>
    <col min="3" max="3" width="11.42578125" customWidth="1"/>
    <col min="4" max="4" width="10.140625" customWidth="1"/>
    <col min="5" max="5" width="11.140625" customWidth="1"/>
    <col min="6" max="6" width="10" customWidth="1"/>
    <col min="9" max="9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693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78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660</v>
      </c>
      <c r="C13" s="5"/>
      <c r="D13" s="18"/>
      <c r="E13" s="74">
        <v>344738.1</v>
      </c>
    </row>
    <row r="14" spans="1:6" x14ac:dyDescent="0.25">
      <c r="A14" s="19"/>
      <c r="B14" s="5" t="s">
        <v>800</v>
      </c>
      <c r="C14" s="5"/>
      <c r="D14" s="18"/>
      <c r="E14" s="74">
        <v>376944.91</v>
      </c>
    </row>
    <row r="15" spans="1:6" x14ac:dyDescent="0.25">
      <c r="A15" s="13" t="s">
        <v>14</v>
      </c>
      <c r="B15" s="5" t="s">
        <v>654</v>
      </c>
      <c r="C15" s="5"/>
      <c r="D15" s="18"/>
      <c r="E15" s="87">
        <v>-784611.16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983456.19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1006865.07</v>
      </c>
      <c r="F19" s="267"/>
    </row>
    <row r="20" spans="1:6" x14ac:dyDescent="0.25">
      <c r="A20" s="13"/>
      <c r="B20" s="25" t="s">
        <v>20</v>
      </c>
      <c r="C20" s="26"/>
      <c r="D20" s="27"/>
      <c r="E20" s="16">
        <f>B22+E19</f>
        <v>1020008.3099999999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528</v>
      </c>
      <c r="C24" s="432">
        <v>44512</v>
      </c>
      <c r="D24" s="433">
        <v>0</v>
      </c>
      <c r="E24" s="434">
        <v>14849.46</v>
      </c>
      <c r="F24" s="267"/>
    </row>
    <row r="25" spans="1:6" x14ac:dyDescent="0.25">
      <c r="A25" s="13"/>
      <c r="B25" s="427" t="s">
        <v>867</v>
      </c>
      <c r="C25" s="432">
        <v>44875</v>
      </c>
      <c r="D25" s="433">
        <v>0</v>
      </c>
      <c r="E25" s="434">
        <v>7049.37</v>
      </c>
    </row>
    <row r="26" spans="1:6" x14ac:dyDescent="0.25">
      <c r="A26" s="13"/>
      <c r="B26" s="427" t="s">
        <v>868</v>
      </c>
      <c r="C26" s="432">
        <v>44979</v>
      </c>
      <c r="D26" s="433">
        <v>0</v>
      </c>
      <c r="E26" s="434">
        <v>6050.33</v>
      </c>
    </row>
    <row r="27" spans="1:6" x14ac:dyDescent="0.25">
      <c r="A27" s="13"/>
      <c r="B27" s="427" t="s">
        <v>180</v>
      </c>
      <c r="C27" s="432">
        <v>45301</v>
      </c>
      <c r="D27" s="433">
        <v>2000</v>
      </c>
      <c r="E27" s="434">
        <v>86181.5</v>
      </c>
    </row>
    <row r="28" spans="1:6" x14ac:dyDescent="0.25">
      <c r="A28" s="13"/>
      <c r="B28" s="427" t="s">
        <v>181</v>
      </c>
      <c r="C28" s="432">
        <v>44300</v>
      </c>
      <c r="D28" s="433">
        <v>0</v>
      </c>
      <c r="E28" s="434">
        <v>39426.86</v>
      </c>
    </row>
    <row r="29" spans="1:6" x14ac:dyDescent="0.25">
      <c r="A29" s="13"/>
      <c r="B29" s="427" t="s">
        <v>529</v>
      </c>
      <c r="C29" s="432">
        <v>45056</v>
      </c>
      <c r="D29" s="433">
        <v>0</v>
      </c>
      <c r="E29" s="434">
        <v>9469.89</v>
      </c>
    </row>
    <row r="30" spans="1:6" x14ac:dyDescent="0.25">
      <c r="A30" s="13"/>
      <c r="B30" s="427" t="s">
        <v>869</v>
      </c>
      <c r="C30" s="432">
        <v>42923</v>
      </c>
      <c r="D30" s="433">
        <v>0</v>
      </c>
      <c r="E30" s="434">
        <v>35054.6</v>
      </c>
    </row>
    <row r="31" spans="1:6" x14ac:dyDescent="0.25">
      <c r="A31" s="13"/>
      <c r="B31" s="427" t="s">
        <v>870</v>
      </c>
      <c r="C31" s="432">
        <v>45301</v>
      </c>
      <c r="D31" s="433">
        <v>1046.26</v>
      </c>
      <c r="E31" s="434">
        <v>4037.31</v>
      </c>
    </row>
    <row r="32" spans="1:6" x14ac:dyDescent="0.25">
      <c r="A32" s="13"/>
      <c r="B32" s="427" t="s">
        <v>182</v>
      </c>
      <c r="C32" s="432">
        <v>41426</v>
      </c>
      <c r="D32" s="433">
        <v>0</v>
      </c>
      <c r="E32" s="434">
        <v>53580.12</v>
      </c>
    </row>
    <row r="33" spans="1:10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0" x14ac:dyDescent="0.25">
      <c r="A34" s="13"/>
      <c r="B34" s="11" t="s">
        <v>40</v>
      </c>
      <c r="C34" s="11"/>
      <c r="D34" s="11"/>
      <c r="E34" s="14"/>
      <c r="F34" s="28"/>
    </row>
    <row r="35" spans="1:10" x14ac:dyDescent="0.25">
      <c r="A35" s="13"/>
      <c r="B35" s="11" t="s">
        <v>39</v>
      </c>
      <c r="C35" s="5"/>
      <c r="D35" s="5"/>
      <c r="E35" s="1"/>
    </row>
    <row r="36" spans="1:10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0" x14ac:dyDescent="0.25">
      <c r="A37" s="8">
        <v>1</v>
      </c>
      <c r="B37" s="9" t="s">
        <v>391</v>
      </c>
      <c r="C37" s="60"/>
      <c r="D37" s="6"/>
      <c r="E37" s="73">
        <v>161973.51999999999</v>
      </c>
    </row>
    <row r="38" spans="1:10" x14ac:dyDescent="0.25">
      <c r="A38" s="8">
        <v>2</v>
      </c>
      <c r="B38" s="628" t="s">
        <v>306</v>
      </c>
      <c r="C38" s="628"/>
      <c r="D38" s="6"/>
      <c r="E38" s="73">
        <v>10338.720000000001</v>
      </c>
    </row>
    <row r="39" spans="1:10" x14ac:dyDescent="0.25">
      <c r="A39" s="8">
        <v>3</v>
      </c>
      <c r="B39" s="623" t="s">
        <v>307</v>
      </c>
      <c r="C39" s="623"/>
      <c r="D39" s="6"/>
      <c r="E39" s="73">
        <v>46524.240000000005</v>
      </c>
    </row>
    <row r="40" spans="1:10" x14ac:dyDescent="0.25">
      <c r="A40" s="8">
        <v>4</v>
      </c>
      <c r="B40" s="31" t="s">
        <v>395</v>
      </c>
      <c r="C40" s="31"/>
      <c r="D40" s="6"/>
      <c r="E40" s="73">
        <v>15508.079999999998</v>
      </c>
    </row>
    <row r="41" spans="1:10" x14ac:dyDescent="0.25">
      <c r="A41" s="8">
        <v>5</v>
      </c>
      <c r="B41" s="623" t="s">
        <v>2</v>
      </c>
      <c r="C41" s="623"/>
      <c r="D41" s="6"/>
      <c r="E41" s="73">
        <v>4987.2</v>
      </c>
      <c r="I41" s="73"/>
    </row>
    <row r="42" spans="1:10" x14ac:dyDescent="0.25">
      <c r="A42" s="8">
        <v>6</v>
      </c>
      <c r="B42" s="623" t="s">
        <v>3</v>
      </c>
      <c r="C42" s="623"/>
      <c r="D42" s="6"/>
      <c r="E42" s="31">
        <v>8000</v>
      </c>
      <c r="I42" s="73"/>
    </row>
    <row r="43" spans="1:10" x14ac:dyDescent="0.25">
      <c r="A43" s="8">
        <v>7</v>
      </c>
      <c r="B43" s="628" t="s">
        <v>31</v>
      </c>
      <c r="C43" s="628"/>
      <c r="D43" s="6"/>
      <c r="E43" s="73">
        <v>46524.240000000005</v>
      </c>
    </row>
    <row r="44" spans="1:10" x14ac:dyDescent="0.25">
      <c r="A44" s="8">
        <v>8</v>
      </c>
      <c r="B44" s="623" t="s">
        <v>308</v>
      </c>
      <c r="C44" s="623"/>
      <c r="D44" s="6"/>
      <c r="E44" s="31">
        <v>576.84</v>
      </c>
      <c r="I44" s="72"/>
    </row>
    <row r="45" spans="1:10" x14ac:dyDescent="0.25">
      <c r="A45" s="8">
        <v>9</v>
      </c>
      <c r="B45" s="623" t="s">
        <v>309</v>
      </c>
      <c r="C45" s="623"/>
      <c r="D45" s="6"/>
      <c r="E45" s="73">
        <v>2813.18</v>
      </c>
      <c r="I45" s="72"/>
      <c r="J45" s="314"/>
    </row>
    <row r="46" spans="1:10" x14ac:dyDescent="0.25">
      <c r="A46" s="8">
        <v>10</v>
      </c>
      <c r="B46" s="628" t="s">
        <v>310</v>
      </c>
      <c r="C46" s="628"/>
      <c r="D46" s="6"/>
      <c r="E46" s="31">
        <v>19380</v>
      </c>
      <c r="I46" s="72"/>
    </row>
    <row r="47" spans="1:10" x14ac:dyDescent="0.25">
      <c r="A47" s="8">
        <v>11</v>
      </c>
      <c r="B47" s="623" t="s">
        <v>311</v>
      </c>
      <c r="C47" s="623"/>
      <c r="D47" s="6"/>
      <c r="E47" s="73">
        <v>147843.696</v>
      </c>
      <c r="I47" s="72"/>
    </row>
    <row r="48" spans="1:10" x14ac:dyDescent="0.25">
      <c r="A48" s="8">
        <v>12</v>
      </c>
      <c r="B48" s="626" t="s">
        <v>1371</v>
      </c>
      <c r="C48" s="627"/>
      <c r="D48" s="6"/>
      <c r="E48" s="73">
        <v>2583.13</v>
      </c>
      <c r="I48" s="72"/>
    </row>
    <row r="49" spans="1:11" x14ac:dyDescent="0.25">
      <c r="A49" s="8">
        <v>13</v>
      </c>
      <c r="B49" s="626" t="s">
        <v>337</v>
      </c>
      <c r="C49" s="627"/>
      <c r="D49" s="6"/>
      <c r="E49" s="73">
        <v>6362.41</v>
      </c>
      <c r="I49" s="72"/>
    </row>
    <row r="50" spans="1:11" x14ac:dyDescent="0.25">
      <c r="A50" s="8">
        <v>14</v>
      </c>
      <c r="B50" s="623" t="s">
        <v>336</v>
      </c>
      <c r="C50" s="623"/>
      <c r="D50" s="6"/>
      <c r="E50" s="73">
        <v>7359.29</v>
      </c>
      <c r="K50" s="72"/>
    </row>
    <row r="51" spans="1:11" x14ac:dyDescent="0.25">
      <c r="A51" s="8">
        <v>15</v>
      </c>
      <c r="B51" s="623" t="s">
        <v>319</v>
      </c>
      <c r="C51" s="623"/>
      <c r="D51" s="6"/>
      <c r="E51" s="73">
        <v>1569.2</v>
      </c>
    </row>
    <row r="52" spans="1:11" x14ac:dyDescent="0.25">
      <c r="A52" s="8">
        <v>16</v>
      </c>
      <c r="B52" s="623" t="s">
        <v>314</v>
      </c>
      <c r="C52" s="623"/>
      <c r="D52" s="6"/>
      <c r="E52" s="31">
        <v>117222.39999999999</v>
      </c>
    </row>
    <row r="53" spans="1:11" x14ac:dyDescent="0.25">
      <c r="A53" s="8">
        <v>17</v>
      </c>
      <c r="B53" s="623" t="s">
        <v>330</v>
      </c>
      <c r="C53" s="623"/>
      <c r="D53" s="6"/>
      <c r="E53" s="73">
        <v>18801</v>
      </c>
      <c r="K53" s="72"/>
    </row>
    <row r="54" spans="1:11" x14ac:dyDescent="0.25">
      <c r="A54" s="8">
        <v>18</v>
      </c>
      <c r="B54" s="626" t="s">
        <v>4</v>
      </c>
      <c r="C54" s="627"/>
      <c r="D54" s="6"/>
      <c r="E54" s="73">
        <v>211943.76</v>
      </c>
    </row>
    <row r="55" spans="1:11" x14ac:dyDescent="0.25">
      <c r="A55" s="8">
        <v>19</v>
      </c>
      <c r="B55" s="623" t="s">
        <v>364</v>
      </c>
      <c r="C55" s="623"/>
      <c r="D55" s="6"/>
      <c r="E55" s="73">
        <v>61565.66</v>
      </c>
      <c r="I55" s="72"/>
    </row>
    <row r="56" spans="1:11" x14ac:dyDescent="0.25">
      <c r="A56" s="8">
        <v>20</v>
      </c>
      <c r="B56" s="626" t="s">
        <v>387</v>
      </c>
      <c r="C56" s="627"/>
      <c r="D56" s="6"/>
      <c r="E56" s="73">
        <v>49532.4</v>
      </c>
    </row>
    <row r="57" spans="1:11" x14ac:dyDescent="0.25">
      <c r="A57" s="8">
        <v>21</v>
      </c>
      <c r="B57" s="626" t="s">
        <v>388</v>
      </c>
      <c r="C57" s="627"/>
      <c r="D57" s="6"/>
      <c r="E57" s="73">
        <v>4881.96</v>
      </c>
    </row>
    <row r="58" spans="1:11" x14ac:dyDescent="0.25">
      <c r="A58" s="8">
        <v>22</v>
      </c>
      <c r="B58" s="626" t="s">
        <v>389</v>
      </c>
      <c r="C58" s="627"/>
      <c r="D58" s="6"/>
      <c r="E58" s="73">
        <v>64164.84</v>
      </c>
    </row>
    <row r="59" spans="1:11" x14ac:dyDescent="0.25">
      <c r="A59" s="8">
        <v>23</v>
      </c>
      <c r="B59" s="626" t="s">
        <v>390</v>
      </c>
      <c r="C59" s="627"/>
      <c r="D59" s="6"/>
      <c r="E59" s="73">
        <v>7841.16</v>
      </c>
    </row>
    <row r="60" spans="1:11" x14ac:dyDescent="0.25">
      <c r="A60" s="8">
        <v>24</v>
      </c>
      <c r="B60" s="624" t="s">
        <v>652</v>
      </c>
      <c r="C60" s="624"/>
      <c r="D60" s="6"/>
      <c r="E60" s="81">
        <f>SUM(E37:E59)</f>
        <v>1018296.926</v>
      </c>
      <c r="I60" s="151"/>
    </row>
    <row r="61" spans="1:11" x14ac:dyDescent="0.25">
      <c r="A61" s="8">
        <v>25</v>
      </c>
      <c r="B61" s="624" t="s">
        <v>653</v>
      </c>
      <c r="C61" s="625"/>
      <c r="D61" s="6"/>
      <c r="E61" s="81">
        <f>E20</f>
        <v>1020008.3099999999</v>
      </c>
      <c r="I61" s="96"/>
      <c r="J61" s="76"/>
    </row>
    <row r="62" spans="1:11" x14ac:dyDescent="0.25">
      <c r="A62" s="8"/>
      <c r="B62" s="624"/>
      <c r="C62" s="624"/>
      <c r="D62" s="6"/>
      <c r="E62" s="81"/>
      <c r="I62" s="156"/>
    </row>
    <row r="63" spans="1:11" x14ac:dyDescent="0.25">
      <c r="A63" s="8"/>
      <c r="B63" s="624"/>
      <c r="C63" s="624"/>
      <c r="D63" s="6"/>
      <c r="E63" s="81"/>
    </row>
    <row r="64" spans="1:11" x14ac:dyDescent="0.25">
      <c r="F64" s="83"/>
    </row>
    <row r="65" spans="1:6" x14ac:dyDescent="0.25">
      <c r="A65" s="28" t="s">
        <v>32</v>
      </c>
      <c r="B65" s="5" t="s">
        <v>348</v>
      </c>
    </row>
    <row r="66" spans="1:6" x14ac:dyDescent="0.25">
      <c r="B66" s="11" t="s">
        <v>37</v>
      </c>
    </row>
    <row r="67" spans="1:6" x14ac:dyDescent="0.25">
      <c r="A67" s="38" t="s">
        <v>27</v>
      </c>
      <c r="B67" s="36" t="s">
        <v>41</v>
      </c>
      <c r="C67" s="33" t="s">
        <v>44</v>
      </c>
      <c r="D67" s="292" t="s">
        <v>611</v>
      </c>
      <c r="E67" s="33" t="s">
        <v>45</v>
      </c>
    </row>
    <row r="68" spans="1:6" ht="30" x14ac:dyDescent="0.25">
      <c r="A68" s="115" t="s">
        <v>9</v>
      </c>
      <c r="B68" s="543" t="s">
        <v>1072</v>
      </c>
      <c r="C68" s="548">
        <v>45256</v>
      </c>
      <c r="D68" s="56">
        <v>132</v>
      </c>
      <c r="E68" s="56">
        <v>8800</v>
      </c>
    </row>
    <row r="69" spans="1:6" ht="30" x14ac:dyDescent="0.25">
      <c r="A69" s="115" t="s">
        <v>13</v>
      </c>
      <c r="B69" s="543" t="s">
        <v>1082</v>
      </c>
      <c r="C69" s="548">
        <v>45260</v>
      </c>
      <c r="D69" s="56">
        <v>143</v>
      </c>
      <c r="E69" s="56">
        <v>11200</v>
      </c>
    </row>
    <row r="70" spans="1:6" x14ac:dyDescent="0.25">
      <c r="A70" s="106" t="s">
        <v>14</v>
      </c>
      <c r="B70" s="540" t="s">
        <v>1110</v>
      </c>
      <c r="C70" s="555">
        <v>45209</v>
      </c>
      <c r="D70" s="106">
        <v>101</v>
      </c>
      <c r="E70" s="106">
        <v>11100</v>
      </c>
    </row>
    <row r="71" spans="1:6" x14ac:dyDescent="0.25">
      <c r="A71" s="106">
        <v>4</v>
      </c>
      <c r="B71" s="540" t="s">
        <v>1111</v>
      </c>
      <c r="C71" s="555">
        <v>45204</v>
      </c>
      <c r="D71" s="106">
        <v>100</v>
      </c>
      <c r="E71" s="106">
        <v>5250</v>
      </c>
    </row>
    <row r="72" spans="1:6" x14ac:dyDescent="0.25">
      <c r="A72" s="106">
        <v>5</v>
      </c>
      <c r="B72" s="540" t="s">
        <v>1151</v>
      </c>
      <c r="C72" s="558" t="s">
        <v>1150</v>
      </c>
      <c r="D72" s="106">
        <v>67</v>
      </c>
      <c r="E72" s="106">
        <v>18600</v>
      </c>
    </row>
    <row r="73" spans="1:6" x14ac:dyDescent="0.25">
      <c r="A73" s="106">
        <v>6</v>
      </c>
      <c r="B73" s="540" t="s">
        <v>1197</v>
      </c>
      <c r="C73" s="540" t="s">
        <v>1198</v>
      </c>
      <c r="D73" s="106">
        <v>30</v>
      </c>
      <c r="E73" s="106">
        <v>11450</v>
      </c>
    </row>
    <row r="74" spans="1:6" x14ac:dyDescent="0.25">
      <c r="A74" s="106">
        <v>7</v>
      </c>
      <c r="B74" s="540" t="s">
        <v>1203</v>
      </c>
      <c r="C74" s="540" t="s">
        <v>1202</v>
      </c>
      <c r="D74" s="106">
        <v>33</v>
      </c>
      <c r="E74" s="106">
        <v>5900</v>
      </c>
    </row>
    <row r="75" spans="1:6" x14ac:dyDescent="0.25">
      <c r="A75" s="106">
        <v>8</v>
      </c>
      <c r="B75" s="569" t="s">
        <v>1283</v>
      </c>
      <c r="C75" s="570" t="s">
        <v>1284</v>
      </c>
      <c r="D75" s="56">
        <v>34</v>
      </c>
      <c r="E75" s="56">
        <v>18801</v>
      </c>
    </row>
    <row r="76" spans="1:6" x14ac:dyDescent="0.25">
      <c r="A76" s="106">
        <v>9</v>
      </c>
      <c r="B76" s="305"/>
      <c r="C76" s="305"/>
      <c r="D76" s="106"/>
      <c r="E76" s="106"/>
    </row>
    <row r="77" spans="1:6" x14ac:dyDescent="0.25">
      <c r="A77" s="90"/>
      <c r="B77" s="120"/>
      <c r="C77" s="120"/>
      <c r="D77" s="90"/>
      <c r="E77" s="90"/>
    </row>
    <row r="78" spans="1:6" x14ac:dyDescent="0.25">
      <c r="A78" s="90"/>
      <c r="B78" s="120"/>
      <c r="C78" s="120"/>
      <c r="D78" s="90"/>
      <c r="E78" s="90"/>
    </row>
    <row r="79" spans="1:6" x14ac:dyDescent="0.25">
      <c r="A79" s="28" t="s">
        <v>33</v>
      </c>
      <c r="B79" s="28" t="s">
        <v>46</v>
      </c>
      <c r="C79" s="28"/>
      <c r="D79" s="28"/>
      <c r="E79" s="28"/>
      <c r="F79" s="28"/>
    </row>
    <row r="80" spans="1:6" x14ac:dyDescent="0.25">
      <c r="B80" s="28" t="s">
        <v>47</v>
      </c>
      <c r="C80" s="28"/>
      <c r="D80" s="28"/>
      <c r="E80" s="28"/>
      <c r="F80" s="28"/>
    </row>
    <row r="81" spans="2:6" x14ac:dyDescent="0.25">
      <c r="B81" s="28" t="s">
        <v>48</v>
      </c>
      <c r="C81" s="28"/>
      <c r="D81" s="28"/>
      <c r="E81" s="28"/>
      <c r="F81" s="28"/>
    </row>
    <row r="82" spans="2:6" x14ac:dyDescent="0.25">
      <c r="B82" s="28" t="s">
        <v>357</v>
      </c>
    </row>
    <row r="83" spans="2:6" x14ac:dyDescent="0.25">
      <c r="B83" s="28"/>
    </row>
    <row r="84" spans="2:6" x14ac:dyDescent="0.25">
      <c r="B84" s="346" t="s">
        <v>687</v>
      </c>
    </row>
  </sheetData>
  <mergeCells count="31">
    <mergeCell ref="B63:C63"/>
    <mergeCell ref="B36:C36"/>
    <mergeCell ref="B54:C54"/>
    <mergeCell ref="B55:C55"/>
    <mergeCell ref="B60:C60"/>
    <mergeCell ref="B61:C61"/>
    <mergeCell ref="B62:C62"/>
    <mergeCell ref="B50:C50"/>
    <mergeCell ref="B51:C51"/>
    <mergeCell ref="B52:C52"/>
    <mergeCell ref="B53:C53"/>
    <mergeCell ref="B38:C38"/>
    <mergeCell ref="B39:C39"/>
    <mergeCell ref="B41:C41"/>
    <mergeCell ref="B42:C42"/>
    <mergeCell ref="B56:C56"/>
    <mergeCell ref="B12:F12"/>
    <mergeCell ref="B5:E5"/>
    <mergeCell ref="B9:C9"/>
    <mergeCell ref="B11:F11"/>
    <mergeCell ref="B10:E10"/>
    <mergeCell ref="B57:C57"/>
    <mergeCell ref="B58:C58"/>
    <mergeCell ref="B59:C59"/>
    <mergeCell ref="B43:C43"/>
    <mergeCell ref="B44:C44"/>
    <mergeCell ref="B45:C45"/>
    <mergeCell ref="B46:C46"/>
    <mergeCell ref="B47:C47"/>
    <mergeCell ref="B48:C48"/>
    <mergeCell ref="B49:C49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6">
    <tabColor rgb="FF00B0F0"/>
  </sheetPr>
  <dimension ref="A1:M86"/>
  <sheetViews>
    <sheetView topLeftCell="A5" workbookViewId="0">
      <selection activeCell="M69" sqref="M69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4" customWidth="1"/>
    <col min="6" max="6" width="10" customWidth="1"/>
    <col min="9" max="9" width="9.5703125" bestFit="1" customWidth="1"/>
    <col min="10" max="10" width="10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2">
        <v>997505.42</v>
      </c>
    </row>
    <row r="14" spans="1:6" x14ac:dyDescent="0.25">
      <c r="A14" s="19"/>
      <c r="B14" s="5" t="s">
        <v>394</v>
      </c>
      <c r="C14" s="5"/>
      <c r="D14" s="5"/>
      <c r="E14" s="74">
        <v>1102866.82</v>
      </c>
    </row>
    <row r="15" spans="1:6" x14ac:dyDescent="0.25">
      <c r="A15" s="13" t="s">
        <v>14</v>
      </c>
      <c r="B15" s="5" t="s">
        <v>695</v>
      </c>
      <c r="C15" s="5"/>
      <c r="D15" s="5"/>
      <c r="E15" s="70">
        <v>12981.5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1478430.39</v>
      </c>
      <c r="F18" s="71"/>
    </row>
    <row r="19" spans="1:6" x14ac:dyDescent="0.25">
      <c r="A19" s="13"/>
      <c r="B19" s="25" t="s">
        <v>19</v>
      </c>
      <c r="C19" s="26"/>
      <c r="D19" s="27"/>
      <c r="E19" s="15">
        <v>1594243.38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1604986.6199999999</v>
      </c>
      <c r="F20" s="71"/>
    </row>
    <row r="21" spans="1:6" x14ac:dyDescent="0.25">
      <c r="A21" s="13"/>
      <c r="B21" s="24" t="s">
        <v>21</v>
      </c>
      <c r="C21" s="5"/>
      <c r="D21" s="5"/>
      <c r="E21" s="1"/>
      <c r="F21" s="71"/>
    </row>
    <row r="22" spans="1:6" x14ac:dyDescent="0.25">
      <c r="A22" s="13"/>
      <c r="B22" s="10">
        <v>10743.24</v>
      </c>
      <c r="C22" s="5"/>
      <c r="D22" s="5"/>
      <c r="E22" s="1"/>
      <c r="F22" s="71"/>
    </row>
    <row r="23" spans="1:6" x14ac:dyDescent="0.25">
      <c r="A23" s="13"/>
      <c r="B23" s="24" t="s">
        <v>54</v>
      </c>
      <c r="C23" s="5"/>
      <c r="D23" s="5"/>
      <c r="E23" s="1"/>
      <c r="F23" s="71"/>
    </row>
    <row r="24" spans="1:6" x14ac:dyDescent="0.25">
      <c r="A24" s="13"/>
      <c r="B24" s="61" t="s">
        <v>326</v>
      </c>
      <c r="C24" s="61">
        <v>42500</v>
      </c>
      <c r="D24" s="64">
        <v>0</v>
      </c>
      <c r="E24" s="64">
        <v>148361.97</v>
      </c>
      <c r="F24" s="71"/>
    </row>
    <row r="25" spans="1:6" x14ac:dyDescent="0.25">
      <c r="A25" s="13"/>
      <c r="B25" s="61" t="s">
        <v>871</v>
      </c>
      <c r="C25" s="61">
        <v>44704</v>
      </c>
      <c r="D25" s="64">
        <v>0</v>
      </c>
      <c r="E25" s="64">
        <v>40440.019999999997</v>
      </c>
    </row>
    <row r="26" spans="1:6" x14ac:dyDescent="0.25">
      <c r="A26" s="13"/>
      <c r="B26" s="61" t="s">
        <v>871</v>
      </c>
      <c r="C26" s="61">
        <v>43864</v>
      </c>
      <c r="D26" s="64">
        <v>0</v>
      </c>
      <c r="E26" s="64">
        <v>31207.14</v>
      </c>
    </row>
    <row r="27" spans="1:6" x14ac:dyDescent="0.25">
      <c r="A27" s="13"/>
      <c r="B27" s="61" t="s">
        <v>871</v>
      </c>
      <c r="C27" s="61">
        <v>44705</v>
      </c>
      <c r="D27" s="64">
        <v>0</v>
      </c>
      <c r="E27" s="64">
        <v>79753.009999999995</v>
      </c>
    </row>
    <row r="28" spans="1:6" x14ac:dyDescent="0.25">
      <c r="A28" s="13"/>
      <c r="B28" s="61" t="s">
        <v>872</v>
      </c>
      <c r="C28" s="61">
        <v>45294</v>
      </c>
      <c r="D28" s="64">
        <v>4123.3599999999997</v>
      </c>
      <c r="E28" s="64">
        <v>4123.3599999999997</v>
      </c>
    </row>
    <row r="29" spans="1:6" x14ac:dyDescent="0.25">
      <c r="A29" s="13"/>
      <c r="B29" s="61" t="s">
        <v>530</v>
      </c>
      <c r="C29" s="61">
        <v>45217</v>
      </c>
      <c r="D29" s="64">
        <v>0</v>
      </c>
      <c r="E29" s="64">
        <v>5786</v>
      </c>
    </row>
    <row r="30" spans="1:6" x14ac:dyDescent="0.25">
      <c r="A30" s="13"/>
      <c r="B30" s="61" t="s">
        <v>183</v>
      </c>
      <c r="C30" s="61">
        <v>44922</v>
      </c>
      <c r="D30" s="64">
        <v>0</v>
      </c>
      <c r="E30" s="64">
        <v>55408.71</v>
      </c>
    </row>
    <row r="31" spans="1:6" x14ac:dyDescent="0.25">
      <c r="A31" s="13"/>
      <c r="B31" s="61" t="s">
        <v>873</v>
      </c>
      <c r="C31" s="61">
        <v>45208</v>
      </c>
      <c r="D31" s="64">
        <v>0</v>
      </c>
      <c r="E31" s="64">
        <v>10185.040000000001</v>
      </c>
    </row>
    <row r="32" spans="1:6" x14ac:dyDescent="0.25">
      <c r="A32" s="13"/>
      <c r="B32" s="61" t="s">
        <v>531</v>
      </c>
      <c r="C32" s="61">
        <v>44420</v>
      </c>
      <c r="D32" s="64">
        <v>0</v>
      </c>
      <c r="E32" s="64">
        <v>45659.1</v>
      </c>
    </row>
    <row r="33" spans="1:12" x14ac:dyDescent="0.25">
      <c r="A33" s="13"/>
      <c r="B33" s="61" t="s">
        <v>532</v>
      </c>
      <c r="C33" s="61">
        <v>45290</v>
      </c>
      <c r="D33" s="64">
        <v>4155.41</v>
      </c>
      <c r="E33" s="64">
        <v>6236.67</v>
      </c>
    </row>
    <row r="34" spans="1:12" x14ac:dyDescent="0.25">
      <c r="A34" s="13"/>
      <c r="B34" s="61" t="s">
        <v>184</v>
      </c>
      <c r="C34" s="61">
        <v>45272</v>
      </c>
      <c r="D34" s="64">
        <v>0</v>
      </c>
      <c r="E34" s="64">
        <v>144321.31</v>
      </c>
    </row>
    <row r="35" spans="1:12" x14ac:dyDescent="0.25">
      <c r="A35" s="13"/>
      <c r="B35" s="61" t="s">
        <v>874</v>
      </c>
      <c r="C35" s="61">
        <v>45279</v>
      </c>
      <c r="D35" s="64">
        <v>0</v>
      </c>
      <c r="E35" s="64">
        <v>5337.56</v>
      </c>
    </row>
    <row r="36" spans="1:12" x14ac:dyDescent="0.25">
      <c r="A36" s="13"/>
      <c r="B36" s="61" t="s">
        <v>185</v>
      </c>
      <c r="C36" s="61">
        <v>45061</v>
      </c>
      <c r="D36" s="64">
        <v>0</v>
      </c>
      <c r="E36" s="64">
        <v>243940.33</v>
      </c>
    </row>
    <row r="37" spans="1:12" x14ac:dyDescent="0.25">
      <c r="A37" s="13"/>
      <c r="B37" s="61" t="s">
        <v>875</v>
      </c>
      <c r="C37" s="61">
        <v>45196</v>
      </c>
      <c r="D37" s="64">
        <v>0</v>
      </c>
      <c r="E37" s="64">
        <v>7096.85</v>
      </c>
    </row>
    <row r="38" spans="1:12" x14ac:dyDescent="0.25">
      <c r="A38" s="13"/>
      <c r="B38" s="11"/>
      <c r="C38" s="5"/>
      <c r="D38" s="5"/>
      <c r="E38" s="1"/>
    </row>
    <row r="39" spans="1:12" x14ac:dyDescent="0.25">
      <c r="A39" s="13" t="s">
        <v>24</v>
      </c>
      <c r="B39" s="11" t="s">
        <v>38</v>
      </c>
      <c r="C39" s="11"/>
      <c r="D39" s="11"/>
      <c r="E39" s="14"/>
      <c r="F39" s="28"/>
    </row>
    <row r="40" spans="1:12" x14ac:dyDescent="0.25">
      <c r="A40" s="13"/>
      <c r="B40" s="11" t="s">
        <v>40</v>
      </c>
      <c r="C40" s="11"/>
      <c r="D40" s="11"/>
      <c r="E40" s="14"/>
      <c r="F40" s="28"/>
    </row>
    <row r="41" spans="1:12" x14ac:dyDescent="0.25">
      <c r="A41" s="13"/>
      <c r="B41" s="11" t="s">
        <v>39</v>
      </c>
      <c r="C41" s="5"/>
      <c r="D41" s="5"/>
      <c r="E41" s="1"/>
    </row>
    <row r="42" spans="1:12" x14ac:dyDescent="0.25">
      <c r="A42" s="8" t="s">
        <v>27</v>
      </c>
      <c r="B42" s="639" t="s">
        <v>28</v>
      </c>
      <c r="C42" s="648"/>
      <c r="D42" s="640"/>
      <c r="E42" s="12" t="s">
        <v>29</v>
      </c>
    </row>
    <row r="43" spans="1:12" x14ac:dyDescent="0.25">
      <c r="A43" s="8">
        <v>1</v>
      </c>
      <c r="B43" s="9" t="s">
        <v>371</v>
      </c>
      <c r="C43" s="60"/>
      <c r="D43" s="6"/>
      <c r="E43" s="73">
        <v>157643.01999999999</v>
      </c>
      <c r="I43" s="72"/>
    </row>
    <row r="44" spans="1:12" x14ac:dyDescent="0.25">
      <c r="A44" s="8">
        <v>2</v>
      </c>
      <c r="B44" s="631" t="s">
        <v>306</v>
      </c>
      <c r="C44" s="649"/>
      <c r="D44" s="632"/>
      <c r="E44" s="73">
        <v>10181.448000000002</v>
      </c>
    </row>
    <row r="45" spans="1:12" x14ac:dyDescent="0.25">
      <c r="A45" s="8">
        <v>3</v>
      </c>
      <c r="B45" s="623" t="s">
        <v>307</v>
      </c>
      <c r="C45" s="623"/>
      <c r="D45" s="6"/>
      <c r="E45" s="73">
        <v>45816.516000000003</v>
      </c>
    </row>
    <row r="46" spans="1:12" x14ac:dyDescent="0.25">
      <c r="A46" s="8">
        <v>4</v>
      </c>
      <c r="B46" s="31" t="s">
        <v>395</v>
      </c>
      <c r="C46" s="31"/>
      <c r="D46" s="6"/>
      <c r="E46" s="73">
        <v>18835.678800000002</v>
      </c>
    </row>
    <row r="47" spans="1:12" x14ac:dyDescent="0.25">
      <c r="A47" s="8">
        <v>5</v>
      </c>
      <c r="B47" s="623" t="s">
        <v>2</v>
      </c>
      <c r="C47" s="623"/>
      <c r="D47" s="6"/>
      <c r="E47" s="73">
        <v>2128</v>
      </c>
      <c r="J47" s="72"/>
      <c r="L47" s="72"/>
    </row>
    <row r="48" spans="1:12" x14ac:dyDescent="0.25">
      <c r="A48" s="8">
        <v>6</v>
      </c>
      <c r="B48" s="623" t="s">
        <v>3</v>
      </c>
      <c r="C48" s="623"/>
      <c r="D48" s="6"/>
      <c r="E48" s="73">
        <v>0</v>
      </c>
      <c r="J48" s="72"/>
      <c r="L48" s="72"/>
    </row>
    <row r="49" spans="1:13" x14ac:dyDescent="0.25">
      <c r="A49" s="8">
        <v>7</v>
      </c>
      <c r="B49" s="628" t="s">
        <v>31</v>
      </c>
      <c r="C49" s="628"/>
      <c r="D49" s="6"/>
      <c r="E49" s="73">
        <v>45816.516000000003</v>
      </c>
    </row>
    <row r="50" spans="1:13" x14ac:dyDescent="0.25">
      <c r="A50" s="8">
        <v>8</v>
      </c>
      <c r="B50" s="623" t="s">
        <v>308</v>
      </c>
      <c r="C50" s="623"/>
      <c r="D50" s="6"/>
      <c r="E50" s="73">
        <v>576.84</v>
      </c>
      <c r="J50" s="72"/>
      <c r="L50" s="72"/>
    </row>
    <row r="51" spans="1:13" x14ac:dyDescent="0.25">
      <c r="A51" s="8">
        <v>9</v>
      </c>
      <c r="B51" s="623" t="s">
        <v>309</v>
      </c>
      <c r="C51" s="623"/>
      <c r="D51" s="6"/>
      <c r="E51" s="73">
        <v>4426.55</v>
      </c>
      <c r="J51" s="72"/>
      <c r="L51" s="72"/>
    </row>
    <row r="52" spans="1:13" x14ac:dyDescent="0.25">
      <c r="A52" s="8">
        <v>10</v>
      </c>
      <c r="B52" s="623" t="s">
        <v>311</v>
      </c>
      <c r="C52" s="623"/>
      <c r="D52" s="6"/>
      <c r="E52" s="73">
        <v>111995.92800000003</v>
      </c>
      <c r="J52" s="73"/>
    </row>
    <row r="53" spans="1:13" x14ac:dyDescent="0.25">
      <c r="A53" s="8">
        <v>11</v>
      </c>
      <c r="B53" s="623" t="s">
        <v>312</v>
      </c>
      <c r="C53" s="623"/>
      <c r="D53" s="6"/>
      <c r="E53" s="73">
        <v>152212.64760000003</v>
      </c>
      <c r="J53" s="73"/>
      <c r="K53" s="98"/>
      <c r="L53" s="72"/>
    </row>
    <row r="54" spans="1:13" x14ac:dyDescent="0.25">
      <c r="A54" s="8">
        <v>12</v>
      </c>
      <c r="B54" s="279" t="s">
        <v>330</v>
      </c>
      <c r="C54" s="279"/>
      <c r="D54" s="6"/>
      <c r="E54" s="73">
        <v>4301.59</v>
      </c>
      <c r="J54" s="73"/>
      <c r="K54" s="98"/>
      <c r="L54" s="72"/>
    </row>
    <row r="55" spans="1:13" x14ac:dyDescent="0.25">
      <c r="A55" s="8">
        <v>13</v>
      </c>
      <c r="B55" s="279" t="s">
        <v>337</v>
      </c>
      <c r="C55" s="279"/>
      <c r="D55" s="6"/>
      <c r="E55" s="73">
        <v>4834</v>
      </c>
      <c r="J55" s="73"/>
      <c r="K55" s="98"/>
      <c r="L55" s="72"/>
    </row>
    <row r="56" spans="1:13" x14ac:dyDescent="0.25">
      <c r="A56" s="8">
        <v>14</v>
      </c>
      <c r="B56" s="279" t="s">
        <v>331</v>
      </c>
      <c r="C56" s="279"/>
      <c r="D56" s="6"/>
      <c r="E56" s="73">
        <v>11724.82</v>
      </c>
      <c r="J56" s="73"/>
      <c r="K56" s="98"/>
      <c r="L56" s="72"/>
    </row>
    <row r="57" spans="1:13" x14ac:dyDescent="0.25">
      <c r="A57" s="8">
        <v>15</v>
      </c>
      <c r="B57" s="628" t="s">
        <v>310</v>
      </c>
      <c r="C57" s="628"/>
      <c r="D57" s="6"/>
      <c r="E57" s="81">
        <v>1018.14</v>
      </c>
      <c r="J57" s="81"/>
      <c r="L57" s="72"/>
    </row>
    <row r="58" spans="1:13" x14ac:dyDescent="0.25">
      <c r="A58" s="8">
        <v>16</v>
      </c>
      <c r="B58" s="623" t="s">
        <v>319</v>
      </c>
      <c r="C58" s="623"/>
      <c r="D58" s="6"/>
      <c r="E58" s="73">
        <v>1553</v>
      </c>
      <c r="J58" s="73"/>
    </row>
    <row r="59" spans="1:13" x14ac:dyDescent="0.25">
      <c r="A59" s="8">
        <v>17</v>
      </c>
      <c r="B59" s="623" t="s">
        <v>314</v>
      </c>
      <c r="C59" s="623"/>
      <c r="D59" s="6"/>
      <c r="E59" s="73">
        <v>269529.44</v>
      </c>
      <c r="L59" s="72"/>
    </row>
    <row r="60" spans="1:13" x14ac:dyDescent="0.25">
      <c r="A60" s="8">
        <v>18</v>
      </c>
      <c r="B60" s="623" t="s">
        <v>883</v>
      </c>
      <c r="C60" s="623"/>
      <c r="D60" s="6"/>
      <c r="E60" s="73">
        <v>113608.46</v>
      </c>
      <c r="L60" s="72"/>
    </row>
    <row r="61" spans="1:13" x14ac:dyDescent="0.25">
      <c r="A61" s="8">
        <v>19</v>
      </c>
      <c r="B61" s="530" t="s">
        <v>1348</v>
      </c>
      <c r="C61" s="531"/>
      <c r="D61" s="6"/>
      <c r="E61" s="73">
        <v>2556.3200000000002</v>
      </c>
      <c r="L61" s="72"/>
    </row>
    <row r="62" spans="1:13" x14ac:dyDescent="0.25">
      <c r="A62" s="8">
        <v>20</v>
      </c>
      <c r="B62" s="626" t="s">
        <v>4</v>
      </c>
      <c r="C62" s="627"/>
      <c r="D62" s="6"/>
      <c r="E62" s="73">
        <v>257883.1</v>
      </c>
      <c r="J62" s="72"/>
      <c r="L62" s="72"/>
      <c r="M62" s="495" t="s">
        <v>1017</v>
      </c>
    </row>
    <row r="63" spans="1:13" x14ac:dyDescent="0.25">
      <c r="A63" s="8">
        <v>21</v>
      </c>
      <c r="B63" s="623" t="s">
        <v>366</v>
      </c>
      <c r="C63" s="623"/>
      <c r="D63" s="6"/>
      <c r="E63" s="73">
        <v>96873.78</v>
      </c>
      <c r="J63" s="72"/>
      <c r="L63" s="72"/>
    </row>
    <row r="64" spans="1:13" x14ac:dyDescent="0.25">
      <c r="A64" s="8">
        <v>22</v>
      </c>
      <c r="B64" s="626" t="s">
        <v>387</v>
      </c>
      <c r="C64" s="627"/>
      <c r="D64" s="6"/>
      <c r="E64" s="73">
        <v>58295.88</v>
      </c>
      <c r="L64" s="72"/>
    </row>
    <row r="65" spans="1:13" x14ac:dyDescent="0.25">
      <c r="A65" s="8">
        <v>23</v>
      </c>
      <c r="B65" s="626" t="s">
        <v>388</v>
      </c>
      <c r="C65" s="627"/>
      <c r="D65" s="6"/>
      <c r="E65" s="73">
        <v>5746.68</v>
      </c>
      <c r="L65" s="72"/>
    </row>
    <row r="66" spans="1:13" x14ac:dyDescent="0.25">
      <c r="A66" s="8">
        <v>24</v>
      </c>
      <c r="B66" s="626" t="s">
        <v>389</v>
      </c>
      <c r="C66" s="627"/>
      <c r="D66" s="6"/>
      <c r="E66" s="73">
        <v>207350.88</v>
      </c>
      <c r="L66" s="72"/>
    </row>
    <row r="67" spans="1:13" x14ac:dyDescent="0.25">
      <c r="A67" s="8">
        <v>25</v>
      </c>
      <c r="B67" s="626" t="s">
        <v>390</v>
      </c>
      <c r="C67" s="627"/>
      <c r="D67" s="6"/>
      <c r="E67" s="73">
        <v>9227.64</v>
      </c>
      <c r="L67" s="72"/>
    </row>
    <row r="68" spans="1:13" x14ac:dyDescent="0.25">
      <c r="A68" s="8">
        <v>26</v>
      </c>
      <c r="B68" s="624" t="s">
        <v>652</v>
      </c>
      <c r="C68" s="624"/>
      <c r="D68" s="6"/>
      <c r="E68" s="81">
        <f>SUM(E43:E67)</f>
        <v>1594136.8743999999</v>
      </c>
      <c r="J68" s="151"/>
      <c r="K68" s="76"/>
    </row>
    <row r="69" spans="1:13" x14ac:dyDescent="0.25">
      <c r="A69" s="8">
        <v>27</v>
      </c>
      <c r="B69" s="624" t="s">
        <v>653</v>
      </c>
      <c r="C69" s="625"/>
      <c r="D69" s="6"/>
      <c r="E69" s="81">
        <f>E20</f>
        <v>1604986.6199999999</v>
      </c>
      <c r="J69" s="96"/>
      <c r="M69">
        <v>5</v>
      </c>
    </row>
    <row r="70" spans="1:13" x14ac:dyDescent="0.25">
      <c r="A70" s="8"/>
      <c r="B70" s="624"/>
      <c r="C70" s="624"/>
      <c r="D70" s="6"/>
      <c r="E70" s="81"/>
      <c r="J70" s="156"/>
    </row>
    <row r="71" spans="1:13" x14ac:dyDescent="0.25">
      <c r="A71" s="8"/>
      <c r="B71" s="624"/>
      <c r="C71" s="624"/>
      <c r="D71" s="6"/>
      <c r="E71" s="81"/>
    </row>
    <row r="72" spans="1:13" x14ac:dyDescent="0.25">
      <c r="F72" s="76"/>
    </row>
    <row r="73" spans="1:13" x14ac:dyDescent="0.25">
      <c r="A73" s="28" t="s">
        <v>32</v>
      </c>
      <c r="B73" s="28" t="s">
        <v>46</v>
      </c>
      <c r="C73" s="28"/>
      <c r="D73" s="28"/>
      <c r="E73" s="28"/>
      <c r="F73" s="28"/>
    </row>
    <row r="74" spans="1:13" x14ac:dyDescent="0.25">
      <c r="B74" s="28" t="s">
        <v>47</v>
      </c>
      <c r="C74" s="28"/>
      <c r="D74" s="28"/>
      <c r="E74" s="28"/>
      <c r="F74" s="28"/>
    </row>
    <row r="75" spans="1:13" x14ac:dyDescent="0.25">
      <c r="B75" s="28" t="s">
        <v>48</v>
      </c>
      <c r="C75" s="28"/>
      <c r="D75" s="28"/>
      <c r="E75" s="28"/>
      <c r="F75" s="28"/>
    </row>
    <row r="76" spans="1:13" x14ac:dyDescent="0.25">
      <c r="B76" s="50" t="s">
        <v>80</v>
      </c>
      <c r="C76" s="29"/>
      <c r="D76" s="29"/>
      <c r="E76" s="29"/>
      <c r="F76" s="29"/>
    </row>
    <row r="77" spans="1:13" x14ac:dyDescent="0.25">
      <c r="B77" s="29" t="s">
        <v>50</v>
      </c>
      <c r="C77" s="29"/>
      <c r="D77" s="29"/>
      <c r="E77" s="29"/>
      <c r="F77" s="29"/>
    </row>
    <row r="78" spans="1:13" x14ac:dyDescent="0.25">
      <c r="B78" s="29" t="s">
        <v>51</v>
      </c>
      <c r="C78" s="29"/>
      <c r="D78" s="29"/>
      <c r="E78" s="29"/>
      <c r="F78" s="29"/>
    </row>
    <row r="80" spans="1:13" x14ac:dyDescent="0.25">
      <c r="A80" s="28">
        <v>7</v>
      </c>
      <c r="B80" s="11" t="s">
        <v>36</v>
      </c>
    </row>
    <row r="81" spans="1:5" x14ac:dyDescent="0.25">
      <c r="B81" s="11" t="s">
        <v>37</v>
      </c>
    </row>
    <row r="82" spans="1:5" x14ac:dyDescent="0.25">
      <c r="A82" s="38" t="s">
        <v>27</v>
      </c>
      <c r="B82" s="36" t="s">
        <v>41</v>
      </c>
      <c r="C82" s="118" t="s">
        <v>44</v>
      </c>
      <c r="D82" s="292" t="s">
        <v>611</v>
      </c>
      <c r="E82" s="118" t="s">
        <v>45</v>
      </c>
    </row>
    <row r="83" spans="1:5" ht="30" x14ac:dyDescent="0.25">
      <c r="A83" s="115" t="s">
        <v>9</v>
      </c>
      <c r="B83" s="573" t="s">
        <v>1301</v>
      </c>
      <c r="C83" s="570" t="s">
        <v>1302</v>
      </c>
      <c r="D83" s="56">
        <v>24</v>
      </c>
      <c r="E83" s="56">
        <v>24450</v>
      </c>
    </row>
    <row r="84" spans="1:5" ht="30" x14ac:dyDescent="0.25">
      <c r="A84" s="115" t="s">
        <v>13</v>
      </c>
      <c r="B84" s="573" t="s">
        <v>1315</v>
      </c>
      <c r="C84" s="570" t="s">
        <v>1184</v>
      </c>
      <c r="D84" s="56">
        <v>18</v>
      </c>
      <c r="E84" s="56">
        <v>36118</v>
      </c>
    </row>
    <row r="85" spans="1:5" x14ac:dyDescent="0.25">
      <c r="A85" s="56" t="s">
        <v>14</v>
      </c>
      <c r="B85" s="288"/>
      <c r="C85" s="56"/>
      <c r="D85" s="56"/>
      <c r="E85" s="56"/>
    </row>
    <row r="86" spans="1:5" x14ac:dyDescent="0.25">
      <c r="B86" s="346" t="s">
        <v>687</v>
      </c>
    </row>
  </sheetData>
  <mergeCells count="29">
    <mergeCell ref="B71:C71"/>
    <mergeCell ref="B62:C62"/>
    <mergeCell ref="B63:C63"/>
    <mergeCell ref="B68:C68"/>
    <mergeCell ref="B69:C69"/>
    <mergeCell ref="B70:C70"/>
    <mergeCell ref="B64:C64"/>
    <mergeCell ref="B65:C65"/>
    <mergeCell ref="B66:C66"/>
    <mergeCell ref="B67:C67"/>
    <mergeCell ref="B53:C53"/>
    <mergeCell ref="B57:C57"/>
    <mergeCell ref="B58:C58"/>
    <mergeCell ref="B59:C59"/>
    <mergeCell ref="B60:C60"/>
    <mergeCell ref="B42:D42"/>
    <mergeCell ref="B44:D44"/>
    <mergeCell ref="B12:F12"/>
    <mergeCell ref="B5:E5"/>
    <mergeCell ref="B9:C9"/>
    <mergeCell ref="B11:F11"/>
    <mergeCell ref="B10:E10"/>
    <mergeCell ref="B49:C49"/>
    <mergeCell ref="B50:C50"/>
    <mergeCell ref="B51:C51"/>
    <mergeCell ref="B52:C52"/>
    <mergeCell ref="B45:C45"/>
    <mergeCell ref="B47:C47"/>
    <mergeCell ref="B48:C48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7">
    <tabColor rgb="FF00B0F0"/>
  </sheetPr>
  <dimension ref="A1:L89"/>
  <sheetViews>
    <sheetView topLeftCell="A11" workbookViewId="0">
      <selection activeCell="J24" sqref="J23:J24"/>
    </sheetView>
  </sheetViews>
  <sheetFormatPr defaultRowHeight="15" x14ac:dyDescent="0.25"/>
  <cols>
    <col min="1" max="1" width="4.5703125" customWidth="1"/>
    <col min="2" max="2" width="46.140625" customWidth="1"/>
    <col min="3" max="3" width="11.42578125" customWidth="1"/>
    <col min="4" max="4" width="10.140625" customWidth="1"/>
    <col min="5" max="5" width="11.85546875" customWidth="1"/>
    <col min="6" max="6" width="10" customWidth="1"/>
    <col min="9" max="9" width="10.5703125" customWidth="1"/>
    <col min="11" max="11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85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79">
        <v>690405.14</v>
      </c>
    </row>
    <row r="14" spans="1:6" x14ac:dyDescent="0.25">
      <c r="A14" s="19"/>
      <c r="B14" s="5" t="s">
        <v>394</v>
      </c>
      <c r="C14" s="5"/>
      <c r="D14" s="5"/>
      <c r="E14" s="79">
        <v>774459.06</v>
      </c>
    </row>
    <row r="15" spans="1:6" x14ac:dyDescent="0.25">
      <c r="A15" s="13" t="s">
        <v>14</v>
      </c>
      <c r="B15" s="5" t="s">
        <v>654</v>
      </c>
      <c r="C15" s="5"/>
      <c r="D15" s="5"/>
      <c r="E15" s="87">
        <v>285834.21999999997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1182283.6100000001</v>
      </c>
      <c r="F18" s="71"/>
    </row>
    <row r="19" spans="1:6" x14ac:dyDescent="0.25">
      <c r="A19" s="13"/>
      <c r="B19" s="25" t="s">
        <v>19</v>
      </c>
      <c r="C19" s="26"/>
      <c r="D19" s="27"/>
      <c r="E19" s="15">
        <v>1265327.79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1278471.03</v>
      </c>
      <c r="F20" s="71"/>
    </row>
    <row r="21" spans="1:6" x14ac:dyDescent="0.25">
      <c r="A21" s="13"/>
      <c r="B21" s="24" t="s">
        <v>21</v>
      </c>
      <c r="C21" s="5"/>
      <c r="D21" s="5"/>
      <c r="E21" s="1"/>
      <c r="F21" s="71"/>
    </row>
    <row r="22" spans="1:6" x14ac:dyDescent="0.25">
      <c r="A22" s="13"/>
      <c r="B22" s="18">
        <v>13143.24</v>
      </c>
      <c r="C22" s="5"/>
      <c r="D22" s="5"/>
      <c r="E22" s="1"/>
      <c r="F22" s="71"/>
    </row>
    <row r="23" spans="1:6" x14ac:dyDescent="0.25">
      <c r="A23" s="13"/>
      <c r="B23" s="24" t="s">
        <v>54</v>
      </c>
      <c r="C23" s="5"/>
      <c r="D23" s="5"/>
      <c r="E23" s="1"/>
      <c r="F23" s="71"/>
    </row>
    <row r="24" spans="1:6" x14ac:dyDescent="0.25">
      <c r="A24" s="13"/>
      <c r="B24" s="61" t="s">
        <v>186</v>
      </c>
      <c r="C24" s="61">
        <v>44000</v>
      </c>
      <c r="D24" s="64">
        <v>0</v>
      </c>
      <c r="E24" s="64">
        <v>47299.69</v>
      </c>
      <c r="F24" s="71"/>
    </row>
    <row r="25" spans="1:6" x14ac:dyDescent="0.25">
      <c r="A25" s="13"/>
      <c r="B25" s="61" t="s">
        <v>187</v>
      </c>
      <c r="C25" s="61">
        <v>44533</v>
      </c>
      <c r="D25" s="64">
        <v>0</v>
      </c>
      <c r="E25" s="64">
        <v>65120.76</v>
      </c>
    </row>
    <row r="26" spans="1:6" x14ac:dyDescent="0.25">
      <c r="A26" s="13"/>
      <c r="B26" s="61" t="s">
        <v>188</v>
      </c>
      <c r="C26" s="61">
        <v>45213</v>
      </c>
      <c r="D26" s="64">
        <v>0</v>
      </c>
      <c r="E26" s="64">
        <v>4963.42</v>
      </c>
    </row>
    <row r="27" spans="1:6" x14ac:dyDescent="0.25">
      <c r="A27" s="13"/>
      <c r="B27" s="61" t="s">
        <v>533</v>
      </c>
      <c r="C27" s="61">
        <v>45206</v>
      </c>
      <c r="D27" s="64">
        <v>0</v>
      </c>
      <c r="E27" s="64">
        <v>5734.5</v>
      </c>
    </row>
    <row r="28" spans="1:6" x14ac:dyDescent="0.25">
      <c r="A28" s="13"/>
      <c r="B28" s="61" t="s">
        <v>876</v>
      </c>
      <c r="C28" s="61">
        <v>45298</v>
      </c>
      <c r="D28" s="64">
        <v>1311.35</v>
      </c>
      <c r="E28" s="64">
        <v>2015.91</v>
      </c>
    </row>
    <row r="29" spans="1:6" x14ac:dyDescent="0.25">
      <c r="A29" s="13"/>
      <c r="B29" s="61" t="s">
        <v>189</v>
      </c>
      <c r="C29" s="61">
        <v>45303</v>
      </c>
      <c r="D29" s="64">
        <v>3000</v>
      </c>
      <c r="E29" s="64">
        <v>15700.15</v>
      </c>
    </row>
    <row r="30" spans="1:6" x14ac:dyDescent="0.25">
      <c r="A30" s="13"/>
      <c r="B30" s="61" t="s">
        <v>190</v>
      </c>
      <c r="C30" s="61"/>
      <c r="D30" s="64">
        <v>0</v>
      </c>
      <c r="E30" s="64">
        <v>143057.96</v>
      </c>
    </row>
    <row r="31" spans="1:6" x14ac:dyDescent="0.25">
      <c r="A31" s="13"/>
      <c r="B31" s="61" t="s">
        <v>191</v>
      </c>
      <c r="C31" s="61">
        <v>44175</v>
      </c>
      <c r="D31" s="64">
        <v>0</v>
      </c>
      <c r="E31" s="64">
        <v>49190.32</v>
      </c>
    </row>
    <row r="32" spans="1:6" x14ac:dyDescent="0.25">
      <c r="A32" s="13"/>
      <c r="B32" s="61" t="s">
        <v>877</v>
      </c>
      <c r="C32" s="61">
        <v>45287</v>
      </c>
      <c r="D32" s="64">
        <v>334.18</v>
      </c>
      <c r="E32" s="64">
        <v>2798.41</v>
      </c>
    </row>
    <row r="33" spans="1:11" x14ac:dyDescent="0.25">
      <c r="A33" s="13"/>
      <c r="B33" s="61" t="s">
        <v>192</v>
      </c>
      <c r="C33" s="61">
        <v>45267</v>
      </c>
      <c r="D33" s="64">
        <v>0</v>
      </c>
      <c r="E33" s="64">
        <v>11361.49</v>
      </c>
    </row>
    <row r="34" spans="1:11" x14ac:dyDescent="0.25">
      <c r="A34" s="13"/>
      <c r="B34" s="61" t="s">
        <v>878</v>
      </c>
      <c r="C34" s="61">
        <v>45260</v>
      </c>
      <c r="D34" s="64">
        <v>535.04</v>
      </c>
      <c r="E34" s="64">
        <v>2037.66</v>
      </c>
    </row>
    <row r="35" spans="1:11" x14ac:dyDescent="0.25">
      <c r="A35" s="13"/>
      <c r="B35" s="61" t="s">
        <v>193</v>
      </c>
      <c r="C35" s="61">
        <v>45108</v>
      </c>
      <c r="D35" s="64">
        <v>0</v>
      </c>
      <c r="E35" s="64">
        <v>18697.98</v>
      </c>
    </row>
    <row r="36" spans="1:11" ht="16.5" customHeight="1" x14ac:dyDescent="0.25">
      <c r="A36" s="13"/>
      <c r="B36" s="61" t="s">
        <v>194</v>
      </c>
      <c r="C36" s="61">
        <v>43346</v>
      </c>
      <c r="D36" s="64">
        <v>0</v>
      </c>
      <c r="E36" s="64">
        <v>109461.18</v>
      </c>
    </row>
    <row r="37" spans="1:11" x14ac:dyDescent="0.25">
      <c r="A37" s="13"/>
      <c r="B37" s="61" t="s">
        <v>534</v>
      </c>
      <c r="C37" s="61">
        <v>44616</v>
      </c>
      <c r="D37" s="64">
        <v>0</v>
      </c>
      <c r="E37" s="64">
        <v>14584.83</v>
      </c>
    </row>
    <row r="38" spans="1:11" x14ac:dyDescent="0.25">
      <c r="A38" s="13"/>
      <c r="B38" s="61" t="s">
        <v>195</v>
      </c>
      <c r="C38" s="61">
        <v>45149</v>
      </c>
      <c r="D38" s="64">
        <v>0</v>
      </c>
      <c r="E38" s="64">
        <v>10068.19</v>
      </c>
    </row>
    <row r="39" spans="1:11" x14ac:dyDescent="0.25">
      <c r="A39" s="13" t="s">
        <v>24</v>
      </c>
      <c r="B39" s="11" t="s">
        <v>38</v>
      </c>
      <c r="C39" s="11"/>
      <c r="D39" s="11"/>
      <c r="E39" s="14"/>
      <c r="F39" s="28"/>
    </row>
    <row r="40" spans="1:11" x14ac:dyDescent="0.25">
      <c r="A40" s="13"/>
      <c r="B40" s="11" t="s">
        <v>40</v>
      </c>
      <c r="C40" s="11"/>
      <c r="D40" s="11"/>
      <c r="E40" s="14"/>
      <c r="F40" s="28"/>
    </row>
    <row r="41" spans="1:11" x14ac:dyDescent="0.25">
      <c r="A41" s="13"/>
      <c r="B41" s="11" t="s">
        <v>39</v>
      </c>
      <c r="C41" s="5"/>
      <c r="D41" s="5"/>
      <c r="E41" s="1"/>
    </row>
    <row r="42" spans="1:11" x14ac:dyDescent="0.25">
      <c r="A42" s="8" t="s">
        <v>27</v>
      </c>
      <c r="B42" s="639" t="s">
        <v>28</v>
      </c>
      <c r="C42" s="640"/>
      <c r="D42" s="6"/>
      <c r="E42" s="12" t="s">
        <v>29</v>
      </c>
    </row>
    <row r="43" spans="1:11" x14ac:dyDescent="0.25">
      <c r="A43" s="8">
        <v>1</v>
      </c>
      <c r="B43" s="9" t="s">
        <v>391</v>
      </c>
      <c r="C43" s="60"/>
      <c r="D43" s="6"/>
      <c r="E43" s="335">
        <v>187875.89</v>
      </c>
      <c r="K43" s="72"/>
    </row>
    <row r="44" spans="1:11" x14ac:dyDescent="0.25">
      <c r="A44" s="8">
        <v>2</v>
      </c>
      <c r="B44" s="628" t="s">
        <v>306</v>
      </c>
      <c r="C44" s="628"/>
      <c r="D44" s="6"/>
      <c r="E44" s="335">
        <v>9456.84</v>
      </c>
    </row>
    <row r="45" spans="1:11" x14ac:dyDescent="0.25">
      <c r="A45" s="8">
        <v>3</v>
      </c>
      <c r="B45" s="623" t="s">
        <v>307</v>
      </c>
      <c r="C45" s="623"/>
      <c r="D45" s="6"/>
      <c r="E45" s="335">
        <v>52958.304000000004</v>
      </c>
    </row>
    <row r="46" spans="1:11" x14ac:dyDescent="0.25">
      <c r="A46" s="8">
        <v>4</v>
      </c>
      <c r="B46" s="31" t="s">
        <v>395</v>
      </c>
      <c r="C46" s="31"/>
      <c r="D46" s="6"/>
      <c r="E46" s="335">
        <v>27109.608</v>
      </c>
    </row>
    <row r="47" spans="1:11" x14ac:dyDescent="0.25">
      <c r="A47" s="8">
        <v>5</v>
      </c>
      <c r="B47" s="623" t="s">
        <v>2</v>
      </c>
      <c r="C47" s="623"/>
      <c r="D47" s="6"/>
      <c r="E47" s="73">
        <v>3264.8</v>
      </c>
      <c r="I47" s="73"/>
    </row>
    <row r="48" spans="1:11" x14ac:dyDescent="0.25">
      <c r="A48" s="8">
        <v>6</v>
      </c>
      <c r="B48" s="623" t="s">
        <v>3</v>
      </c>
      <c r="C48" s="623"/>
      <c r="D48" s="6"/>
      <c r="E48" s="73">
        <v>17600</v>
      </c>
      <c r="I48" s="73"/>
    </row>
    <row r="49" spans="1:12" x14ac:dyDescent="0.25">
      <c r="A49" s="8">
        <v>7</v>
      </c>
      <c r="B49" s="628" t="s">
        <v>31</v>
      </c>
      <c r="C49" s="628"/>
      <c r="D49" s="6"/>
      <c r="E49">
        <v>40979.64</v>
      </c>
    </row>
    <row r="50" spans="1:12" x14ac:dyDescent="0.25">
      <c r="A50" s="8">
        <v>8</v>
      </c>
      <c r="B50" s="623" t="s">
        <v>308</v>
      </c>
      <c r="C50" s="623"/>
      <c r="D50" s="6"/>
      <c r="E50" s="73">
        <v>38105.620000000003</v>
      </c>
      <c r="I50" s="72"/>
    </row>
    <row r="51" spans="1:12" x14ac:dyDescent="0.25">
      <c r="A51" s="8">
        <v>9</v>
      </c>
      <c r="B51" s="623" t="s">
        <v>309</v>
      </c>
      <c r="C51" s="623"/>
      <c r="D51" s="6"/>
      <c r="E51" s="73">
        <v>3440.39</v>
      </c>
      <c r="I51" s="72"/>
      <c r="J51" s="314"/>
      <c r="K51" s="72"/>
    </row>
    <row r="52" spans="1:12" x14ac:dyDescent="0.25">
      <c r="A52" s="8">
        <v>10</v>
      </c>
      <c r="B52" s="628" t="s">
        <v>310</v>
      </c>
      <c r="C52" s="628"/>
      <c r="D52" s="6"/>
      <c r="E52" s="73">
        <v>22800</v>
      </c>
      <c r="I52" s="72"/>
    </row>
    <row r="53" spans="1:12" x14ac:dyDescent="0.25">
      <c r="A53" s="8">
        <v>11</v>
      </c>
      <c r="B53" s="623" t="s">
        <v>1381</v>
      </c>
      <c r="C53" s="623"/>
      <c r="D53" s="6"/>
      <c r="E53" s="73">
        <v>186349.86</v>
      </c>
      <c r="I53" s="72"/>
    </row>
    <row r="54" spans="1:12" x14ac:dyDescent="0.25">
      <c r="A54" s="8">
        <v>12</v>
      </c>
      <c r="B54" s="279" t="s">
        <v>330</v>
      </c>
      <c r="C54" s="279"/>
      <c r="D54" s="6"/>
      <c r="E54" s="73">
        <v>12990</v>
      </c>
      <c r="I54" s="72"/>
    </row>
    <row r="55" spans="1:12" x14ac:dyDescent="0.25">
      <c r="A55" s="8">
        <v>13</v>
      </c>
      <c r="B55" s="623" t="s">
        <v>331</v>
      </c>
      <c r="C55" s="623"/>
      <c r="D55" s="6"/>
      <c r="E55" s="73">
        <v>6438.35</v>
      </c>
      <c r="K55" s="72"/>
    </row>
    <row r="56" spans="1:12" x14ac:dyDescent="0.25">
      <c r="A56" s="8">
        <v>14</v>
      </c>
      <c r="B56" s="623" t="s">
        <v>319</v>
      </c>
      <c r="C56" s="623"/>
      <c r="D56" s="6"/>
      <c r="E56" s="73">
        <v>1911.78</v>
      </c>
    </row>
    <row r="57" spans="1:12" x14ac:dyDescent="0.25">
      <c r="A57" s="8">
        <v>15</v>
      </c>
      <c r="B57" s="623" t="s">
        <v>314</v>
      </c>
      <c r="C57" s="623"/>
      <c r="D57" s="6"/>
      <c r="E57" s="73">
        <v>179816.64</v>
      </c>
    </row>
    <row r="58" spans="1:12" x14ac:dyDescent="0.25">
      <c r="A58" s="8">
        <v>16</v>
      </c>
      <c r="B58" s="626" t="s">
        <v>4</v>
      </c>
      <c r="C58" s="627"/>
      <c r="D58" s="6"/>
      <c r="E58" s="73">
        <v>281440.67</v>
      </c>
      <c r="L58" s="617" t="s">
        <v>1383</v>
      </c>
    </row>
    <row r="59" spans="1:12" x14ac:dyDescent="0.25">
      <c r="A59" s="8">
        <v>17</v>
      </c>
      <c r="B59" s="623" t="s">
        <v>360</v>
      </c>
      <c r="C59" s="623"/>
      <c r="D59" s="6"/>
      <c r="E59" s="73">
        <v>75291.89</v>
      </c>
      <c r="I59" s="72"/>
      <c r="K59" s="72"/>
    </row>
    <row r="60" spans="1:12" x14ac:dyDescent="0.25">
      <c r="A60" s="8">
        <v>18</v>
      </c>
      <c r="B60" s="626" t="s">
        <v>387</v>
      </c>
      <c r="C60" s="627"/>
      <c r="D60" s="6"/>
      <c r="E60" s="73">
        <v>39003.919999999998</v>
      </c>
      <c r="K60" s="72"/>
    </row>
    <row r="61" spans="1:12" x14ac:dyDescent="0.25">
      <c r="A61" s="8">
        <v>19</v>
      </c>
      <c r="B61" s="626" t="s">
        <v>388</v>
      </c>
      <c r="C61" s="627"/>
      <c r="D61" s="6"/>
      <c r="E61" s="73">
        <v>5706.91</v>
      </c>
      <c r="K61" s="72"/>
    </row>
    <row r="62" spans="1:12" x14ac:dyDescent="0.25">
      <c r="A62" s="8">
        <v>20</v>
      </c>
      <c r="B62" s="626" t="s">
        <v>389</v>
      </c>
      <c r="C62" s="627"/>
      <c r="D62" s="6"/>
      <c r="E62" s="73">
        <v>128081.28</v>
      </c>
      <c r="K62" s="72"/>
    </row>
    <row r="63" spans="1:12" x14ac:dyDescent="0.25">
      <c r="A63" s="8">
        <v>21</v>
      </c>
      <c r="B63" s="626" t="s">
        <v>390</v>
      </c>
      <c r="C63" s="627"/>
      <c r="D63" s="6"/>
      <c r="E63" s="73">
        <v>9160.33</v>
      </c>
      <c r="K63" s="72"/>
    </row>
    <row r="64" spans="1:12" x14ac:dyDescent="0.25">
      <c r="A64" s="8">
        <v>22</v>
      </c>
      <c r="B64" s="624" t="s">
        <v>652</v>
      </c>
      <c r="C64" s="624"/>
      <c r="D64" s="6"/>
      <c r="E64" s="81">
        <f>SUM(E43:E63)</f>
        <v>1329782.7219999998</v>
      </c>
      <c r="I64" s="77"/>
    </row>
    <row r="65" spans="1:9" x14ac:dyDescent="0.25">
      <c r="A65" s="8">
        <v>23</v>
      </c>
      <c r="B65" s="624" t="s">
        <v>653</v>
      </c>
      <c r="C65" s="625"/>
      <c r="D65" s="6"/>
      <c r="E65" s="81">
        <f>E20</f>
        <v>1278471.03</v>
      </c>
      <c r="I65" s="96"/>
    </row>
    <row r="66" spans="1:9" x14ac:dyDescent="0.25">
      <c r="A66" s="8"/>
      <c r="B66" s="624"/>
      <c r="C66" s="624"/>
      <c r="D66" s="6"/>
      <c r="E66" s="81"/>
      <c r="I66" s="156"/>
    </row>
    <row r="67" spans="1:9" x14ac:dyDescent="0.25">
      <c r="A67" s="8"/>
      <c r="B67" s="624"/>
      <c r="C67" s="624"/>
      <c r="D67" s="6"/>
      <c r="E67" s="81"/>
    </row>
    <row r="68" spans="1:9" x14ac:dyDescent="0.25">
      <c r="A68" s="28" t="s">
        <v>32</v>
      </c>
      <c r="B68" s="11" t="s">
        <v>36</v>
      </c>
      <c r="F68" s="71"/>
      <c r="I68" s="551"/>
    </row>
    <row r="69" spans="1:9" x14ac:dyDescent="0.25">
      <c r="B69" s="11" t="s">
        <v>37</v>
      </c>
    </row>
    <row r="70" spans="1:9" x14ac:dyDescent="0.25">
      <c r="A70" s="38" t="s">
        <v>27</v>
      </c>
      <c r="B70" s="36" t="s">
        <v>41</v>
      </c>
      <c r="C70" s="118" t="s">
        <v>44</v>
      </c>
      <c r="D70" s="292" t="s">
        <v>611</v>
      </c>
      <c r="E70" s="300" t="s">
        <v>45</v>
      </c>
    </row>
    <row r="71" spans="1:9" x14ac:dyDescent="0.25">
      <c r="A71" s="112" t="s">
        <v>9</v>
      </c>
      <c r="B71" s="532" t="s">
        <v>1071</v>
      </c>
      <c r="C71" s="547">
        <v>45253</v>
      </c>
      <c r="D71" s="132">
        <v>127</v>
      </c>
      <c r="E71" s="132">
        <v>12200</v>
      </c>
    </row>
    <row r="72" spans="1:9" x14ac:dyDescent="0.25">
      <c r="A72" s="113" t="s">
        <v>13</v>
      </c>
      <c r="B72" s="550" t="s">
        <v>1081</v>
      </c>
      <c r="C72" s="547">
        <v>45259</v>
      </c>
      <c r="D72" s="56">
        <v>142</v>
      </c>
      <c r="E72" s="56">
        <v>12200</v>
      </c>
    </row>
    <row r="73" spans="1:9" x14ac:dyDescent="0.25">
      <c r="A73" s="114" t="s">
        <v>14</v>
      </c>
      <c r="B73" s="540" t="s">
        <v>1084</v>
      </c>
      <c r="C73" s="293">
        <v>45268</v>
      </c>
      <c r="D73" s="106">
        <v>146</v>
      </c>
      <c r="E73" s="106">
        <v>23600</v>
      </c>
    </row>
    <row r="74" spans="1:9" x14ac:dyDescent="0.25">
      <c r="A74" s="31">
        <v>4</v>
      </c>
      <c r="B74" s="540" t="s">
        <v>1097</v>
      </c>
      <c r="C74" s="293">
        <v>45251</v>
      </c>
      <c r="D74" s="106">
        <v>122</v>
      </c>
      <c r="E74" s="106">
        <v>11600</v>
      </c>
    </row>
    <row r="75" spans="1:9" x14ac:dyDescent="0.25">
      <c r="A75" s="31">
        <v>5</v>
      </c>
      <c r="B75" s="532" t="s">
        <v>1116</v>
      </c>
      <c r="C75" s="547">
        <v>45181</v>
      </c>
      <c r="D75" s="132">
        <v>88</v>
      </c>
      <c r="E75" s="132">
        <v>6600</v>
      </c>
    </row>
    <row r="76" spans="1:9" x14ac:dyDescent="0.25">
      <c r="A76" s="31">
        <v>6</v>
      </c>
      <c r="B76" s="532" t="s">
        <v>1122</v>
      </c>
      <c r="C76" s="547">
        <v>45184</v>
      </c>
      <c r="D76" s="132">
        <v>90</v>
      </c>
      <c r="E76" s="132">
        <v>19800</v>
      </c>
      <c r="I76" s="290"/>
    </row>
    <row r="77" spans="1:9" x14ac:dyDescent="0.25">
      <c r="A77" s="31">
        <v>7</v>
      </c>
      <c r="B77" s="540" t="s">
        <v>1135</v>
      </c>
      <c r="C77" s="540" t="s">
        <v>1136</v>
      </c>
      <c r="D77" s="106">
        <v>83</v>
      </c>
      <c r="E77" s="106">
        <v>2500</v>
      </c>
    </row>
    <row r="78" spans="1:9" x14ac:dyDescent="0.25">
      <c r="A78" s="31">
        <v>8</v>
      </c>
      <c r="B78" s="532" t="s">
        <v>1211</v>
      </c>
      <c r="C78" s="540" t="s">
        <v>1212</v>
      </c>
      <c r="D78" s="106">
        <v>21</v>
      </c>
      <c r="E78" s="106">
        <v>16050</v>
      </c>
    </row>
    <row r="79" spans="1:9" x14ac:dyDescent="0.25">
      <c r="A79" s="31">
        <v>9</v>
      </c>
      <c r="B79" s="569" t="s">
        <v>1266</v>
      </c>
      <c r="C79" s="566" t="s">
        <v>1267</v>
      </c>
      <c r="D79" s="106">
        <v>44</v>
      </c>
      <c r="E79" s="106">
        <v>34121</v>
      </c>
    </row>
    <row r="80" spans="1:9" x14ac:dyDescent="0.25">
      <c r="A80" s="31"/>
      <c r="B80" s="540"/>
      <c r="C80" s="540"/>
      <c r="D80" s="106"/>
      <c r="E80" s="106"/>
    </row>
    <row r="81" spans="1:6" x14ac:dyDescent="0.25">
      <c r="A81" s="28">
        <v>7</v>
      </c>
      <c r="B81" s="28" t="s">
        <v>46</v>
      </c>
      <c r="C81" s="28"/>
      <c r="D81" s="28"/>
      <c r="E81" s="28"/>
      <c r="F81" s="28"/>
    </row>
    <row r="82" spans="1:6" x14ac:dyDescent="0.25">
      <c r="B82" s="28" t="s">
        <v>47</v>
      </c>
      <c r="C82" s="28"/>
      <c r="D82" s="28"/>
      <c r="E82" s="28"/>
      <c r="F82" s="28"/>
    </row>
    <row r="83" spans="1:6" x14ac:dyDescent="0.25">
      <c r="B83" s="28" t="s">
        <v>48</v>
      </c>
      <c r="C83" s="28"/>
      <c r="D83" s="28"/>
      <c r="E83" s="28"/>
      <c r="F83" s="28"/>
    </row>
    <row r="84" spans="1:6" x14ac:dyDescent="0.25">
      <c r="B84" s="29" t="s">
        <v>49</v>
      </c>
      <c r="C84" s="29"/>
      <c r="D84" s="29"/>
      <c r="E84" s="29"/>
      <c r="F84" s="29"/>
    </row>
    <row r="85" spans="1:6" x14ac:dyDescent="0.25">
      <c r="B85" s="29" t="s">
        <v>50</v>
      </c>
      <c r="C85" s="29"/>
      <c r="D85" s="29"/>
      <c r="E85" s="29"/>
      <c r="F85" s="29"/>
    </row>
    <row r="86" spans="1:6" x14ac:dyDescent="0.25">
      <c r="B86" s="50" t="s">
        <v>81</v>
      </c>
      <c r="C86" s="29"/>
      <c r="D86" s="29"/>
      <c r="E86" s="29"/>
      <c r="F86" s="29"/>
    </row>
    <row r="87" spans="1:6" x14ac:dyDescent="0.25">
      <c r="B87" s="29" t="s">
        <v>52</v>
      </c>
      <c r="F87" s="276">
        <v>2343000</v>
      </c>
    </row>
    <row r="88" spans="1:6" x14ac:dyDescent="0.25">
      <c r="B88" s="29" t="s">
        <v>53</v>
      </c>
      <c r="F88" s="276">
        <v>2799403</v>
      </c>
    </row>
    <row r="89" spans="1:6" x14ac:dyDescent="0.25">
      <c r="B89" s="346" t="s">
        <v>687</v>
      </c>
    </row>
  </sheetData>
  <mergeCells count="28">
    <mergeCell ref="B42:C42"/>
    <mergeCell ref="B44:C44"/>
    <mergeCell ref="B45:C45"/>
    <mergeCell ref="B47:C47"/>
    <mergeCell ref="B48:C48"/>
    <mergeCell ref="B12:F12"/>
    <mergeCell ref="B5:E5"/>
    <mergeCell ref="B9:C9"/>
    <mergeCell ref="B11:F11"/>
    <mergeCell ref="B10:E10"/>
    <mergeCell ref="B55:C55"/>
    <mergeCell ref="B56:C56"/>
    <mergeCell ref="B57:C57"/>
    <mergeCell ref="B66:C66"/>
    <mergeCell ref="B67:C67"/>
    <mergeCell ref="B58:C58"/>
    <mergeCell ref="B59:C59"/>
    <mergeCell ref="B64:C64"/>
    <mergeCell ref="B65:C65"/>
    <mergeCell ref="B60:C60"/>
    <mergeCell ref="B61:C61"/>
    <mergeCell ref="B62:C62"/>
    <mergeCell ref="B63:C63"/>
    <mergeCell ref="B49:C49"/>
    <mergeCell ref="B50:C50"/>
    <mergeCell ref="B51:C51"/>
    <mergeCell ref="B52:C52"/>
    <mergeCell ref="B53:C53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8">
    <tabColor rgb="FF00B0F0"/>
  </sheetPr>
  <dimension ref="A1:L70"/>
  <sheetViews>
    <sheetView topLeftCell="A10" workbookViewId="0">
      <selection activeCell="K20" sqref="K2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10" max="10" width="9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697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86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272">
        <v>264095.11</v>
      </c>
    </row>
    <row r="14" spans="1:6" x14ac:dyDescent="0.25">
      <c r="A14" s="19"/>
      <c r="B14" s="5" t="s">
        <v>394</v>
      </c>
      <c r="C14" s="5"/>
      <c r="D14" s="5"/>
      <c r="E14" s="272">
        <v>277624.87</v>
      </c>
    </row>
    <row r="15" spans="1:6" x14ac:dyDescent="0.25">
      <c r="A15" s="13" t="s">
        <v>14</v>
      </c>
      <c r="B15" s="5" t="s">
        <v>651</v>
      </c>
      <c r="C15" s="5"/>
      <c r="D15" s="5"/>
      <c r="E15" s="271">
        <v>245056.57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10" x14ac:dyDescent="0.25">
      <c r="A17" s="13"/>
      <c r="B17" s="24" t="s">
        <v>17</v>
      </c>
      <c r="C17" s="5"/>
      <c r="D17" s="5"/>
      <c r="E17" s="1"/>
    </row>
    <row r="18" spans="1:10" x14ac:dyDescent="0.25">
      <c r="A18" s="13"/>
      <c r="B18" s="25" t="s">
        <v>18</v>
      </c>
      <c r="C18" s="26"/>
      <c r="D18" s="27"/>
      <c r="E18" s="15">
        <v>1149158.05</v>
      </c>
      <c r="F18" s="267"/>
    </row>
    <row r="19" spans="1:10" x14ac:dyDescent="0.25">
      <c r="A19" s="13"/>
      <c r="B19" s="25" t="s">
        <v>19</v>
      </c>
      <c r="C19" s="26"/>
      <c r="D19" s="27"/>
      <c r="E19" s="15">
        <v>1154046.1000000001</v>
      </c>
      <c r="F19" s="267"/>
    </row>
    <row r="20" spans="1:10" x14ac:dyDescent="0.25">
      <c r="A20" s="13"/>
      <c r="B20" s="25" t="s">
        <v>20</v>
      </c>
      <c r="C20" s="26"/>
      <c r="D20" s="27"/>
      <c r="E20" s="16"/>
      <c r="F20" s="267"/>
    </row>
    <row r="21" spans="1:10" x14ac:dyDescent="0.25">
      <c r="A21" s="13"/>
      <c r="B21" s="24" t="s">
        <v>21</v>
      </c>
      <c r="C21" s="5"/>
      <c r="D21" s="5"/>
      <c r="E21" s="1"/>
    </row>
    <row r="22" spans="1:10" x14ac:dyDescent="0.25">
      <c r="A22" s="13"/>
      <c r="B22" s="24" t="s">
        <v>22</v>
      </c>
      <c r="C22" s="5"/>
      <c r="D22" s="5"/>
      <c r="E22" s="1"/>
    </row>
    <row r="23" spans="1:10" x14ac:dyDescent="0.25">
      <c r="A23" s="13"/>
      <c r="B23" s="24" t="s">
        <v>23</v>
      </c>
      <c r="C23" s="5"/>
      <c r="D23" s="5"/>
      <c r="E23" s="1"/>
    </row>
    <row r="24" spans="1:10" x14ac:dyDescent="0.25">
      <c r="A24" s="13"/>
      <c r="B24" s="427" t="s">
        <v>196</v>
      </c>
      <c r="C24" s="432">
        <v>44926</v>
      </c>
      <c r="D24" s="433">
        <v>0</v>
      </c>
      <c r="E24" s="434">
        <v>48760.63</v>
      </c>
      <c r="F24" s="267"/>
    </row>
    <row r="25" spans="1:10" x14ac:dyDescent="0.25">
      <c r="A25" s="13"/>
      <c r="B25" s="427" t="s">
        <v>197</v>
      </c>
      <c r="C25" s="432">
        <v>44609</v>
      </c>
      <c r="D25" s="433">
        <v>0</v>
      </c>
      <c r="E25" s="434">
        <v>86590.33</v>
      </c>
    </row>
    <row r="26" spans="1:10" x14ac:dyDescent="0.25">
      <c r="A26" s="13"/>
      <c r="B26" s="427" t="s">
        <v>879</v>
      </c>
      <c r="C26" s="432">
        <v>45292</v>
      </c>
      <c r="D26" s="433">
        <v>1200</v>
      </c>
      <c r="E26" s="434">
        <v>2429.12</v>
      </c>
    </row>
    <row r="27" spans="1:10" x14ac:dyDescent="0.25">
      <c r="A27" s="13"/>
      <c r="B27" s="427" t="s">
        <v>880</v>
      </c>
      <c r="C27" s="432">
        <v>45244</v>
      </c>
      <c r="D27" s="433">
        <v>0</v>
      </c>
      <c r="E27" s="434">
        <v>2240.31</v>
      </c>
    </row>
    <row r="28" spans="1:10" x14ac:dyDescent="0.25">
      <c r="A28" s="13"/>
      <c r="B28" s="427" t="s">
        <v>535</v>
      </c>
      <c r="C28" s="432">
        <v>45203</v>
      </c>
      <c r="D28" s="433">
        <v>0</v>
      </c>
      <c r="E28" s="434">
        <v>9704.08</v>
      </c>
    </row>
    <row r="29" spans="1:10" x14ac:dyDescent="0.25">
      <c r="A29" s="13" t="s">
        <v>24</v>
      </c>
      <c r="B29" s="11" t="s">
        <v>38</v>
      </c>
      <c r="C29" s="11"/>
      <c r="D29" s="11"/>
      <c r="E29" s="14"/>
      <c r="F29" s="28"/>
    </row>
    <row r="30" spans="1:10" x14ac:dyDescent="0.25">
      <c r="A30" s="13"/>
      <c r="B30" s="11" t="s">
        <v>40</v>
      </c>
      <c r="C30" s="11"/>
      <c r="D30" s="11"/>
      <c r="E30" s="14"/>
      <c r="F30" s="28"/>
    </row>
    <row r="31" spans="1:10" x14ac:dyDescent="0.25">
      <c r="A31" s="13"/>
      <c r="B31" s="11" t="s">
        <v>39</v>
      </c>
      <c r="C31" s="5"/>
      <c r="D31" s="5"/>
      <c r="E31" s="1"/>
    </row>
    <row r="32" spans="1:10" x14ac:dyDescent="0.25">
      <c r="A32" s="8" t="s">
        <v>27</v>
      </c>
      <c r="B32" s="639" t="s">
        <v>28</v>
      </c>
      <c r="C32" s="640"/>
      <c r="D32" s="6"/>
      <c r="E32" s="12" t="s">
        <v>29</v>
      </c>
      <c r="J32" t="s">
        <v>536</v>
      </c>
    </row>
    <row r="33" spans="1:12" x14ac:dyDescent="0.25">
      <c r="A33" s="8">
        <v>1</v>
      </c>
      <c r="B33" s="9" t="s">
        <v>391</v>
      </c>
      <c r="C33" s="60"/>
      <c r="D33" s="6"/>
      <c r="E33" s="73">
        <v>118826.06</v>
      </c>
    </row>
    <row r="34" spans="1:12" x14ac:dyDescent="0.25">
      <c r="A34" s="8">
        <v>2</v>
      </c>
      <c r="B34" s="628" t="s">
        <v>306</v>
      </c>
      <c r="C34" s="628"/>
      <c r="D34" s="6"/>
      <c r="E34" s="73">
        <v>8348.4000000000015</v>
      </c>
    </row>
    <row r="35" spans="1:12" x14ac:dyDescent="0.25">
      <c r="A35" s="8">
        <v>3</v>
      </c>
      <c r="B35" s="623" t="s">
        <v>307</v>
      </c>
      <c r="C35" s="623"/>
      <c r="D35" s="6"/>
      <c r="E35" s="73">
        <v>37567.800000000003</v>
      </c>
    </row>
    <row r="36" spans="1:12" x14ac:dyDescent="0.25">
      <c r="A36" s="8">
        <v>4</v>
      </c>
      <c r="B36" s="31" t="s">
        <v>395</v>
      </c>
      <c r="C36" s="31"/>
      <c r="D36" s="6"/>
      <c r="E36" s="73">
        <v>12522.599999999999</v>
      </c>
    </row>
    <row r="37" spans="1:12" x14ac:dyDescent="0.25">
      <c r="A37" s="8">
        <v>5</v>
      </c>
      <c r="B37" s="623" t="s">
        <v>2</v>
      </c>
      <c r="C37" s="623"/>
      <c r="D37" s="6"/>
      <c r="E37" s="73">
        <v>2081.6</v>
      </c>
      <c r="J37" s="73"/>
    </row>
    <row r="38" spans="1:12" x14ac:dyDescent="0.25">
      <c r="A38" s="8">
        <v>6</v>
      </c>
      <c r="B38" s="623" t="s">
        <v>3</v>
      </c>
      <c r="C38" s="623"/>
      <c r="D38" s="6"/>
      <c r="E38" s="73">
        <v>14400</v>
      </c>
      <c r="J38" s="73"/>
    </row>
    <row r="39" spans="1:12" x14ac:dyDescent="0.25">
      <c r="A39" s="8">
        <v>7</v>
      </c>
      <c r="B39" s="628" t="s">
        <v>31</v>
      </c>
      <c r="C39" s="628"/>
      <c r="D39" s="6"/>
      <c r="E39" s="73">
        <v>37567.800000000003</v>
      </c>
    </row>
    <row r="40" spans="1:12" x14ac:dyDescent="0.25">
      <c r="A40" s="8">
        <v>8</v>
      </c>
      <c r="B40" s="623" t="s">
        <v>308</v>
      </c>
      <c r="C40" s="623"/>
      <c r="D40" s="6"/>
      <c r="E40" s="73">
        <v>576.84</v>
      </c>
      <c r="J40" s="72"/>
    </row>
    <row r="41" spans="1:12" x14ac:dyDescent="0.25">
      <c r="A41" s="8">
        <v>9</v>
      </c>
      <c r="B41" s="623" t="s">
        <v>309</v>
      </c>
      <c r="C41" s="623"/>
      <c r="D41" s="6"/>
      <c r="E41" s="73">
        <v>3182.86</v>
      </c>
      <c r="J41" s="72"/>
    </row>
    <row r="42" spans="1:12" x14ac:dyDescent="0.25">
      <c r="A42" s="8">
        <v>10</v>
      </c>
      <c r="B42" s="628" t="s">
        <v>310</v>
      </c>
      <c r="C42" s="628"/>
      <c r="D42" s="6"/>
      <c r="E42" s="73">
        <v>834.84000000000015</v>
      </c>
      <c r="J42" s="72"/>
    </row>
    <row r="43" spans="1:12" x14ac:dyDescent="0.25">
      <c r="A43" s="8">
        <v>11</v>
      </c>
      <c r="B43" s="623" t="s">
        <v>311</v>
      </c>
      <c r="C43" s="623"/>
      <c r="D43" s="6"/>
      <c r="E43" s="73">
        <v>91832.400000000009</v>
      </c>
      <c r="J43" s="72"/>
    </row>
    <row r="44" spans="1:12" x14ac:dyDescent="0.25">
      <c r="A44" s="8">
        <v>12</v>
      </c>
      <c r="B44" s="623" t="s">
        <v>312</v>
      </c>
      <c r="C44" s="623"/>
      <c r="D44" s="6"/>
      <c r="E44" s="73">
        <v>171142.19999999998</v>
      </c>
      <c r="J44" s="72"/>
      <c r="K44" s="98"/>
    </row>
    <row r="45" spans="1:12" x14ac:dyDescent="0.25">
      <c r="A45" s="8">
        <v>13</v>
      </c>
      <c r="B45" s="623" t="s">
        <v>331</v>
      </c>
      <c r="C45" s="623"/>
      <c r="D45" s="6"/>
      <c r="E45" s="81">
        <v>9954.4</v>
      </c>
      <c r="L45" s="72"/>
    </row>
    <row r="46" spans="1:12" x14ac:dyDescent="0.25">
      <c r="A46" s="8">
        <v>14</v>
      </c>
      <c r="B46" s="623" t="s">
        <v>319</v>
      </c>
      <c r="C46" s="623"/>
      <c r="D46" s="6"/>
      <c r="E46" s="73">
        <v>1267.25</v>
      </c>
    </row>
    <row r="47" spans="1:12" x14ac:dyDescent="0.25">
      <c r="A47" s="8">
        <v>15</v>
      </c>
      <c r="B47" s="623" t="s">
        <v>314</v>
      </c>
      <c r="C47" s="623"/>
      <c r="D47" s="6"/>
      <c r="E47" s="73">
        <v>7906.31</v>
      </c>
    </row>
    <row r="48" spans="1:12" x14ac:dyDescent="0.25">
      <c r="A48" s="8">
        <v>16</v>
      </c>
      <c r="B48" s="623" t="s">
        <v>883</v>
      </c>
      <c r="C48" s="623"/>
      <c r="D48" s="6"/>
      <c r="E48" s="73">
        <v>150387</v>
      </c>
      <c r="L48" s="72"/>
    </row>
    <row r="49" spans="1:12" x14ac:dyDescent="0.25">
      <c r="A49" s="8">
        <v>17</v>
      </c>
      <c r="B49" s="530" t="s">
        <v>1349</v>
      </c>
      <c r="C49" s="531"/>
      <c r="D49" s="6"/>
      <c r="E49" s="73">
        <v>7678.16</v>
      </c>
      <c r="L49" s="72"/>
    </row>
    <row r="50" spans="1:12" x14ac:dyDescent="0.25">
      <c r="A50" s="8">
        <v>18</v>
      </c>
      <c r="B50" s="626" t="s">
        <v>4</v>
      </c>
      <c r="C50" s="627"/>
      <c r="D50" s="6"/>
      <c r="E50" s="73">
        <v>164880.90000000002</v>
      </c>
    </row>
    <row r="51" spans="1:12" x14ac:dyDescent="0.25">
      <c r="A51" s="8">
        <v>19</v>
      </c>
      <c r="B51" s="623" t="s">
        <v>360</v>
      </c>
      <c r="C51" s="623"/>
      <c r="D51" s="6"/>
      <c r="E51" s="73">
        <v>69655.91</v>
      </c>
      <c r="J51" s="72"/>
    </row>
    <row r="52" spans="1:12" x14ac:dyDescent="0.25">
      <c r="A52" s="8">
        <v>20</v>
      </c>
      <c r="B52" s="626" t="s">
        <v>387</v>
      </c>
      <c r="C52" s="627"/>
      <c r="D52" s="6"/>
      <c r="E52" s="73">
        <v>71114.600000000006</v>
      </c>
    </row>
    <row r="53" spans="1:12" x14ac:dyDescent="0.25">
      <c r="A53" s="8">
        <v>21</v>
      </c>
      <c r="B53" s="626" t="s">
        <v>388</v>
      </c>
      <c r="C53" s="627"/>
      <c r="D53" s="6"/>
      <c r="E53" s="73">
        <v>7010.64</v>
      </c>
    </row>
    <row r="54" spans="1:12" x14ac:dyDescent="0.25">
      <c r="A54" s="8">
        <v>22</v>
      </c>
      <c r="B54" s="626" t="s">
        <v>389</v>
      </c>
      <c r="C54" s="627"/>
      <c r="D54" s="6"/>
      <c r="E54" s="73">
        <v>80852.429999999993</v>
      </c>
    </row>
    <row r="55" spans="1:12" x14ac:dyDescent="0.25">
      <c r="A55" s="8">
        <v>23</v>
      </c>
      <c r="B55" s="626" t="s">
        <v>390</v>
      </c>
      <c r="C55" s="627"/>
      <c r="D55" s="6"/>
      <c r="E55" s="73">
        <v>11257.8</v>
      </c>
    </row>
    <row r="56" spans="1:12" x14ac:dyDescent="0.25">
      <c r="A56" s="8">
        <v>24</v>
      </c>
      <c r="B56" s="624" t="s">
        <v>652</v>
      </c>
      <c r="C56" s="624"/>
      <c r="D56" s="6"/>
      <c r="E56" s="81">
        <f>SUM(E33:E55)</f>
        <v>1080848.8000000003</v>
      </c>
      <c r="J56" s="77"/>
    </row>
    <row r="57" spans="1:12" x14ac:dyDescent="0.25">
      <c r="A57" s="8">
        <v>25</v>
      </c>
      <c r="B57" s="624" t="s">
        <v>653</v>
      </c>
      <c r="C57" s="625"/>
      <c r="D57" s="6"/>
      <c r="E57" s="81">
        <f>E19</f>
        <v>1154046.1000000001</v>
      </c>
      <c r="J57" s="498"/>
      <c r="K57" s="76"/>
    </row>
    <row r="58" spans="1:12" x14ac:dyDescent="0.25">
      <c r="A58" s="8"/>
      <c r="B58" s="624"/>
      <c r="C58" s="624"/>
      <c r="D58" s="6"/>
      <c r="E58" s="81"/>
      <c r="J58" s="167"/>
    </row>
    <row r="59" spans="1:12" x14ac:dyDescent="0.25">
      <c r="A59" s="8"/>
      <c r="B59" s="624"/>
      <c r="C59" s="624"/>
      <c r="D59" s="6"/>
      <c r="E59" s="81"/>
      <c r="J59" s="499"/>
    </row>
    <row r="60" spans="1:12" x14ac:dyDescent="0.25">
      <c r="F60" s="84"/>
    </row>
    <row r="61" spans="1:12" x14ac:dyDescent="0.25">
      <c r="A61" s="28" t="s">
        <v>32</v>
      </c>
      <c r="B61" s="28" t="s">
        <v>46</v>
      </c>
      <c r="C61" s="28"/>
      <c r="D61" s="28"/>
      <c r="E61" s="28"/>
      <c r="F61" s="28"/>
    </row>
    <row r="62" spans="1:12" x14ac:dyDescent="0.25">
      <c r="B62" s="28" t="s">
        <v>47</v>
      </c>
      <c r="C62" s="28"/>
      <c r="D62" s="28"/>
      <c r="E62" s="28"/>
      <c r="F62" s="28"/>
    </row>
    <row r="63" spans="1:12" x14ac:dyDescent="0.25">
      <c r="B63" s="28" t="s">
        <v>48</v>
      </c>
      <c r="C63" s="28"/>
      <c r="D63" s="28"/>
      <c r="E63" s="28"/>
      <c r="F63" s="28"/>
    </row>
    <row r="64" spans="1:12" x14ac:dyDescent="0.25">
      <c r="B64" s="50" t="s">
        <v>80</v>
      </c>
      <c r="C64" s="29"/>
      <c r="D64" s="29"/>
      <c r="E64" s="29"/>
      <c r="F64" s="29"/>
    </row>
    <row r="65" spans="1:6" x14ac:dyDescent="0.25">
      <c r="B65" s="29" t="s">
        <v>50</v>
      </c>
      <c r="C65" s="29"/>
      <c r="D65" s="29"/>
      <c r="E65" s="29"/>
      <c r="F65" s="29"/>
    </row>
    <row r="66" spans="1:6" x14ac:dyDescent="0.25">
      <c r="B66" s="29" t="s">
        <v>51</v>
      </c>
      <c r="C66" s="29"/>
      <c r="D66" s="29"/>
      <c r="E66" s="29"/>
      <c r="F66" s="29"/>
    </row>
    <row r="67" spans="1:6" x14ac:dyDescent="0.25">
      <c r="A67" s="28">
        <v>7</v>
      </c>
      <c r="B67" s="11" t="s">
        <v>36</v>
      </c>
    </row>
    <row r="68" spans="1:6" x14ac:dyDescent="0.25">
      <c r="B68" s="11" t="s">
        <v>37</v>
      </c>
    </row>
    <row r="69" spans="1:6" x14ac:dyDescent="0.25">
      <c r="A69" s="38" t="s">
        <v>27</v>
      </c>
      <c r="B69" s="36" t="s">
        <v>41</v>
      </c>
      <c r="C69" s="33" t="s">
        <v>44</v>
      </c>
      <c r="D69" s="33"/>
      <c r="E69" s="33" t="s">
        <v>45</v>
      </c>
    </row>
    <row r="70" spans="1:6" x14ac:dyDescent="0.25">
      <c r="B70" s="346" t="s">
        <v>687</v>
      </c>
    </row>
  </sheetData>
  <mergeCells count="30">
    <mergeCell ref="B59:C59"/>
    <mergeCell ref="B50:C50"/>
    <mergeCell ref="B51:C51"/>
    <mergeCell ref="B56:C56"/>
    <mergeCell ref="B57:C57"/>
    <mergeCell ref="B58:C58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12:F12"/>
    <mergeCell ref="B5:E5"/>
    <mergeCell ref="B9:C9"/>
    <mergeCell ref="B11:F11"/>
    <mergeCell ref="B10:E10"/>
    <mergeCell ref="B32:C32"/>
    <mergeCell ref="B34:C34"/>
    <mergeCell ref="B35:C35"/>
    <mergeCell ref="B37:C37"/>
    <mergeCell ref="B38:C38"/>
    <mergeCell ref="B39:C39"/>
    <mergeCell ref="B40:C40"/>
    <mergeCell ref="B41:C41"/>
    <mergeCell ref="B42:C42"/>
    <mergeCell ref="B43:C43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19">
    <tabColor rgb="FF00B0F0"/>
  </sheetPr>
  <dimension ref="A1:L95"/>
  <sheetViews>
    <sheetView topLeftCell="A48" workbookViewId="0">
      <selection activeCell="I12" sqref="I1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701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693789.81</v>
      </c>
    </row>
    <row r="14" spans="1:6" x14ac:dyDescent="0.25">
      <c r="A14" s="19"/>
      <c r="B14" s="5" t="s">
        <v>394</v>
      </c>
      <c r="C14" s="5"/>
      <c r="D14" s="18"/>
      <c r="E14" s="79">
        <v>690421.53</v>
      </c>
    </row>
    <row r="15" spans="1:6" x14ac:dyDescent="0.25">
      <c r="A15" s="13" t="s">
        <v>14</v>
      </c>
      <c r="B15" s="5" t="s">
        <v>654</v>
      </c>
      <c r="C15" s="5"/>
      <c r="D15" s="18"/>
      <c r="E15" s="87">
        <v>167077.04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1057313.7</v>
      </c>
      <c r="F18" s="71"/>
    </row>
    <row r="19" spans="1:6" x14ac:dyDescent="0.25">
      <c r="A19" s="13"/>
      <c r="B19" s="25" t="s">
        <v>19</v>
      </c>
      <c r="C19" s="26"/>
      <c r="D19" s="27"/>
      <c r="E19" s="15">
        <v>1055338.02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1068481.26</v>
      </c>
      <c r="F20" s="71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198</v>
      </c>
      <c r="C24" s="432">
        <v>44189</v>
      </c>
      <c r="D24" s="433">
        <v>0</v>
      </c>
      <c r="E24" s="434">
        <v>75463.960000000006</v>
      </c>
      <c r="F24" s="267"/>
    </row>
    <row r="25" spans="1:6" x14ac:dyDescent="0.25">
      <c r="A25" s="13"/>
      <c r="B25" s="427" t="s">
        <v>199</v>
      </c>
      <c r="C25" s="432">
        <v>45285</v>
      </c>
      <c r="D25" s="433">
        <v>2000</v>
      </c>
      <c r="E25" s="434">
        <v>71122.600000000006</v>
      </c>
    </row>
    <row r="26" spans="1:6" x14ac:dyDescent="0.25">
      <c r="A26" s="13"/>
      <c r="B26" s="427" t="s">
        <v>200</v>
      </c>
      <c r="C26" s="432">
        <v>43907</v>
      </c>
      <c r="D26" s="433">
        <v>0</v>
      </c>
      <c r="E26" s="434">
        <v>48369.91</v>
      </c>
    </row>
    <row r="27" spans="1:6" x14ac:dyDescent="0.25">
      <c r="A27" s="13"/>
      <c r="B27" s="427" t="s">
        <v>201</v>
      </c>
      <c r="C27" s="432">
        <v>44870</v>
      </c>
      <c r="D27" s="433">
        <v>0</v>
      </c>
      <c r="E27" s="434">
        <v>100284.06</v>
      </c>
    </row>
    <row r="28" spans="1:6" x14ac:dyDescent="0.25">
      <c r="A28" s="13"/>
      <c r="B28" s="427" t="s">
        <v>202</v>
      </c>
      <c r="C28" s="432">
        <v>45290</v>
      </c>
      <c r="D28" s="433">
        <v>500</v>
      </c>
      <c r="E28" s="434">
        <v>58282.94</v>
      </c>
    </row>
    <row r="29" spans="1:6" x14ac:dyDescent="0.25">
      <c r="A29" s="13"/>
      <c r="B29" s="427" t="s">
        <v>203</v>
      </c>
      <c r="C29" s="432">
        <v>43712</v>
      </c>
      <c r="D29" s="433">
        <v>0</v>
      </c>
      <c r="E29" s="434">
        <v>112280.39</v>
      </c>
    </row>
    <row r="30" spans="1:6" x14ac:dyDescent="0.25">
      <c r="A30" s="13"/>
      <c r="B30" s="427" t="s">
        <v>881</v>
      </c>
      <c r="C30" s="432">
        <v>45112</v>
      </c>
      <c r="D30" s="433">
        <v>0</v>
      </c>
      <c r="E30" s="434">
        <v>6050.89</v>
      </c>
    </row>
    <row r="31" spans="1:6" x14ac:dyDescent="0.25">
      <c r="A31" s="13"/>
      <c r="B31" s="427" t="s">
        <v>204</v>
      </c>
      <c r="C31" s="432">
        <v>45303</v>
      </c>
      <c r="D31" s="433">
        <v>1135.67</v>
      </c>
      <c r="E31" s="434">
        <v>43055.4</v>
      </c>
    </row>
    <row r="32" spans="1:6" x14ac:dyDescent="0.25">
      <c r="A32" s="13"/>
      <c r="B32" s="427" t="s">
        <v>882</v>
      </c>
      <c r="C32" s="432">
        <v>45079</v>
      </c>
      <c r="D32" s="433">
        <v>0</v>
      </c>
      <c r="E32" s="434">
        <v>4136.3</v>
      </c>
    </row>
    <row r="33" spans="1:12" x14ac:dyDescent="0.25">
      <c r="A33" s="13"/>
      <c r="B33" s="427" t="s">
        <v>205</v>
      </c>
      <c r="C33" s="432">
        <v>43720</v>
      </c>
      <c r="D33" s="433">
        <v>0</v>
      </c>
      <c r="E33" s="434">
        <v>31116.11</v>
      </c>
    </row>
    <row r="34" spans="1:12" x14ac:dyDescent="0.25">
      <c r="A34" s="13">
        <v>5</v>
      </c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40</v>
      </c>
      <c r="C35" s="11"/>
      <c r="D35" s="11"/>
      <c r="E35" s="14"/>
      <c r="F35" s="28"/>
    </row>
    <row r="36" spans="1:12" x14ac:dyDescent="0.25">
      <c r="A36" s="13"/>
      <c r="B36" s="11" t="s">
        <v>39</v>
      </c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9" t="s">
        <v>391</v>
      </c>
      <c r="C38" s="60"/>
      <c r="D38" s="6"/>
      <c r="E38" s="73">
        <v>143282.21399999998</v>
      </c>
    </row>
    <row r="39" spans="1:12" x14ac:dyDescent="0.25">
      <c r="A39" s="8">
        <v>2</v>
      </c>
      <c r="B39" s="628" t="s">
        <v>306</v>
      </c>
      <c r="C39" s="628"/>
      <c r="D39" s="6"/>
      <c r="E39" s="73">
        <v>8110.3139999999985</v>
      </c>
    </row>
    <row r="40" spans="1:12" x14ac:dyDescent="0.25">
      <c r="A40" s="8">
        <v>3</v>
      </c>
      <c r="B40" s="623" t="s">
        <v>307</v>
      </c>
      <c r="C40" s="623"/>
      <c r="D40" s="6"/>
      <c r="E40" s="73">
        <v>48661.883999999998</v>
      </c>
    </row>
    <row r="41" spans="1:12" x14ac:dyDescent="0.25">
      <c r="A41" s="8">
        <v>4</v>
      </c>
      <c r="B41" s="31" t="s">
        <v>395</v>
      </c>
      <c r="C41" s="31"/>
      <c r="D41" s="6"/>
      <c r="E41" s="73">
        <v>13517.189999999999</v>
      </c>
    </row>
    <row r="42" spans="1:12" x14ac:dyDescent="0.25">
      <c r="A42" s="8">
        <v>5</v>
      </c>
      <c r="B42" s="623" t="s">
        <v>2</v>
      </c>
      <c r="C42" s="623"/>
      <c r="D42" s="6"/>
      <c r="E42" s="73">
        <v>4936</v>
      </c>
      <c r="J42" s="73"/>
      <c r="L42" s="72"/>
    </row>
    <row r="43" spans="1:12" x14ac:dyDescent="0.25">
      <c r="A43" s="8">
        <v>6</v>
      </c>
      <c r="B43" s="623" t="s">
        <v>3</v>
      </c>
      <c r="C43" s="623"/>
      <c r="D43" s="6"/>
      <c r="E43" s="73">
        <v>16000</v>
      </c>
      <c r="J43" s="73"/>
      <c r="L43" s="72"/>
    </row>
    <row r="44" spans="1:12" x14ac:dyDescent="0.25">
      <c r="A44" s="8">
        <v>7</v>
      </c>
      <c r="B44" s="628" t="s">
        <v>31</v>
      </c>
      <c r="C44" s="628"/>
      <c r="D44" s="6"/>
      <c r="E44" s="73">
        <v>40551.569999999992</v>
      </c>
    </row>
    <row r="45" spans="1:12" x14ac:dyDescent="0.25">
      <c r="A45" s="8">
        <v>8</v>
      </c>
      <c r="B45" s="623" t="s">
        <v>308</v>
      </c>
      <c r="C45" s="623"/>
      <c r="D45" s="6"/>
      <c r="E45" s="73">
        <v>576.84</v>
      </c>
      <c r="J45" s="73"/>
      <c r="L45" s="72"/>
    </row>
    <row r="46" spans="1:12" x14ac:dyDescent="0.25">
      <c r="A46" s="8">
        <v>9</v>
      </c>
      <c r="B46" s="623" t="s">
        <v>309</v>
      </c>
      <c r="C46" s="623"/>
      <c r="D46" s="6"/>
      <c r="E46" s="73">
        <v>2946.87</v>
      </c>
      <c r="J46" s="73"/>
      <c r="L46" s="72"/>
    </row>
    <row r="47" spans="1:12" x14ac:dyDescent="0.25">
      <c r="A47" s="8">
        <v>10</v>
      </c>
      <c r="B47" s="628" t="s">
        <v>310</v>
      </c>
      <c r="C47" s="628"/>
      <c r="D47" s="6"/>
      <c r="E47" s="73">
        <v>19380</v>
      </c>
      <c r="J47" s="72"/>
      <c r="L47" s="72"/>
    </row>
    <row r="48" spans="1:12" x14ac:dyDescent="0.25">
      <c r="A48" s="8">
        <v>11</v>
      </c>
      <c r="B48" s="623" t="s">
        <v>1377</v>
      </c>
      <c r="C48" s="623"/>
      <c r="D48" s="6"/>
      <c r="E48" s="73">
        <v>163815.88</v>
      </c>
    </row>
    <row r="49" spans="1:12" x14ac:dyDescent="0.25">
      <c r="A49" s="8">
        <v>12</v>
      </c>
      <c r="B49" s="623" t="s">
        <v>334</v>
      </c>
      <c r="C49" s="623"/>
      <c r="D49" s="6"/>
      <c r="E49" s="81">
        <v>3788.99</v>
      </c>
      <c r="J49" s="72"/>
      <c r="L49" s="72"/>
    </row>
    <row r="50" spans="1:12" x14ac:dyDescent="0.25">
      <c r="A50" s="8">
        <v>13</v>
      </c>
      <c r="B50" s="623" t="s">
        <v>319</v>
      </c>
      <c r="C50" s="623"/>
      <c r="D50" s="6"/>
      <c r="E50" s="73">
        <v>1622</v>
      </c>
    </row>
    <row r="51" spans="1:12" x14ac:dyDescent="0.25">
      <c r="A51" s="8">
        <v>14</v>
      </c>
      <c r="B51" s="623" t="s">
        <v>314</v>
      </c>
      <c r="C51" s="623"/>
      <c r="D51" s="6"/>
      <c r="E51" s="73">
        <v>53992.59</v>
      </c>
      <c r="L51" s="72"/>
    </row>
    <row r="52" spans="1:12" x14ac:dyDescent="0.25">
      <c r="A52" s="8">
        <v>15</v>
      </c>
      <c r="B52" s="626" t="s">
        <v>4</v>
      </c>
      <c r="C52" s="627"/>
      <c r="D52" s="6"/>
      <c r="E52" s="73">
        <v>197350.97399999999</v>
      </c>
    </row>
    <row r="53" spans="1:12" x14ac:dyDescent="0.25">
      <c r="A53" s="8">
        <v>16</v>
      </c>
      <c r="B53" s="623" t="s">
        <v>360</v>
      </c>
      <c r="C53" s="623"/>
      <c r="D53" s="6"/>
      <c r="E53" s="73">
        <v>64491.39</v>
      </c>
      <c r="J53" s="72"/>
      <c r="L53" s="72"/>
    </row>
    <row r="54" spans="1:12" x14ac:dyDescent="0.25">
      <c r="A54" s="8">
        <v>17</v>
      </c>
      <c r="B54" s="626" t="s">
        <v>387</v>
      </c>
      <c r="C54" s="627"/>
      <c r="D54" s="6"/>
      <c r="E54" s="73">
        <v>48745.08</v>
      </c>
      <c r="L54" s="72"/>
    </row>
    <row r="55" spans="1:12" x14ac:dyDescent="0.25">
      <c r="A55" s="8">
        <v>18</v>
      </c>
      <c r="B55" s="626" t="s">
        <v>388</v>
      </c>
      <c r="C55" s="627"/>
      <c r="D55" s="6"/>
      <c r="E55" s="73">
        <v>4804.2</v>
      </c>
      <c r="L55" s="72"/>
    </row>
    <row r="56" spans="1:12" x14ac:dyDescent="0.25">
      <c r="A56" s="8">
        <v>19</v>
      </c>
      <c r="B56" s="626" t="s">
        <v>389</v>
      </c>
      <c r="C56" s="627"/>
      <c r="D56" s="6"/>
      <c r="E56" s="73">
        <v>65634.84</v>
      </c>
      <c r="L56" s="72"/>
    </row>
    <row r="57" spans="1:12" x14ac:dyDescent="0.25">
      <c r="A57" s="8">
        <v>20</v>
      </c>
      <c r="B57" s="626" t="s">
        <v>390</v>
      </c>
      <c r="C57" s="627"/>
      <c r="D57" s="6"/>
      <c r="E57" s="73">
        <v>7716.84</v>
      </c>
      <c r="L57" s="72"/>
    </row>
    <row r="58" spans="1:12" x14ac:dyDescent="0.25">
      <c r="A58" s="8">
        <v>21</v>
      </c>
      <c r="B58" s="624" t="s">
        <v>652</v>
      </c>
      <c r="C58" s="624"/>
      <c r="D58" s="6"/>
      <c r="E58" s="81">
        <f>SUM(E38:E57)</f>
        <v>909925.66599999974</v>
      </c>
      <c r="J58" s="77"/>
    </row>
    <row r="59" spans="1:12" x14ac:dyDescent="0.25">
      <c r="A59" s="8">
        <v>22</v>
      </c>
      <c r="B59" s="624" t="s">
        <v>676</v>
      </c>
      <c r="C59" s="625"/>
      <c r="D59" s="6"/>
      <c r="E59" s="81">
        <f>E20</f>
        <v>1068481.26</v>
      </c>
      <c r="J59" s="96"/>
      <c r="K59" s="76"/>
    </row>
    <row r="60" spans="1:12" x14ac:dyDescent="0.25">
      <c r="A60" s="8"/>
      <c r="B60" s="624"/>
      <c r="C60" s="624"/>
      <c r="D60" s="6"/>
      <c r="E60" s="81"/>
      <c r="J60" s="156"/>
    </row>
    <row r="61" spans="1:12" x14ac:dyDescent="0.25">
      <c r="A61" s="8"/>
      <c r="B61" s="624"/>
      <c r="C61" s="624"/>
      <c r="D61" s="6"/>
      <c r="E61" s="81"/>
      <c r="J61" s="83"/>
    </row>
    <row r="62" spans="1:12" x14ac:dyDescent="0.25">
      <c r="A62" s="28" t="s">
        <v>32</v>
      </c>
      <c r="B62" s="11" t="s">
        <v>36</v>
      </c>
      <c r="F62" s="84"/>
    </row>
    <row r="63" spans="1:12" x14ac:dyDescent="0.25">
      <c r="B63" s="11" t="s">
        <v>37</v>
      </c>
    </row>
    <row r="64" spans="1:12" x14ac:dyDescent="0.25">
      <c r="A64" s="38" t="s">
        <v>27</v>
      </c>
      <c r="B64" s="36" t="s">
        <v>41</v>
      </c>
      <c r="C64" s="118" t="s">
        <v>44</v>
      </c>
      <c r="D64" s="292" t="s">
        <v>611</v>
      </c>
      <c r="E64" s="118" t="s">
        <v>45</v>
      </c>
    </row>
    <row r="65" spans="1:6" x14ac:dyDescent="0.25">
      <c r="A65" s="115" t="s">
        <v>9</v>
      </c>
      <c r="B65" s="543" t="s">
        <v>1074</v>
      </c>
      <c r="C65" s="548">
        <v>45257</v>
      </c>
      <c r="D65" s="56">
        <v>134</v>
      </c>
      <c r="E65" s="56">
        <v>11700</v>
      </c>
    </row>
    <row r="66" spans="1:6" x14ac:dyDescent="0.25">
      <c r="A66" s="115" t="s">
        <v>13</v>
      </c>
      <c r="B66" s="532" t="s">
        <v>1120</v>
      </c>
      <c r="C66" s="547">
        <v>45182</v>
      </c>
      <c r="D66" s="56">
        <v>89</v>
      </c>
      <c r="E66" s="56">
        <v>9300</v>
      </c>
    </row>
    <row r="67" spans="1:6" x14ac:dyDescent="0.25">
      <c r="A67" s="56" t="s">
        <v>14</v>
      </c>
      <c r="B67" s="532" t="s">
        <v>613</v>
      </c>
      <c r="C67" s="552" t="s">
        <v>1126</v>
      </c>
      <c r="D67" s="56">
        <v>59</v>
      </c>
      <c r="E67" s="56">
        <v>18900</v>
      </c>
    </row>
    <row r="68" spans="1:6" x14ac:dyDescent="0.25">
      <c r="A68" s="115" t="s">
        <v>15</v>
      </c>
      <c r="B68" s="288"/>
      <c r="C68" s="654"/>
      <c r="D68" s="652"/>
      <c r="E68" s="652"/>
    </row>
    <row r="69" spans="1:6" x14ac:dyDescent="0.25">
      <c r="A69" s="116">
        <v>5</v>
      </c>
      <c r="B69" s="287"/>
      <c r="C69" s="655"/>
      <c r="D69" s="653"/>
      <c r="E69" s="653"/>
    </row>
    <row r="70" spans="1:6" x14ac:dyDescent="0.25">
      <c r="A70" s="106">
        <v>6</v>
      </c>
      <c r="B70" s="287"/>
      <c r="C70" s="293"/>
      <c r="D70" s="106"/>
      <c r="E70" s="106"/>
    </row>
    <row r="71" spans="1:6" x14ac:dyDescent="0.25">
      <c r="A71" s="106">
        <v>7</v>
      </c>
      <c r="B71" s="305"/>
      <c r="C71" s="650"/>
      <c r="D71" s="652"/>
      <c r="E71" s="652"/>
    </row>
    <row r="72" spans="1:6" x14ac:dyDescent="0.25">
      <c r="A72" s="106">
        <v>8</v>
      </c>
      <c r="B72" s="305"/>
      <c r="C72" s="651"/>
      <c r="D72" s="653"/>
      <c r="E72" s="653"/>
    </row>
    <row r="74" spans="1:6" x14ac:dyDescent="0.25">
      <c r="A74" s="28" t="s">
        <v>33</v>
      </c>
      <c r="B74" s="28" t="s">
        <v>46</v>
      </c>
      <c r="C74" s="28"/>
      <c r="D74" s="28"/>
      <c r="E74" s="28"/>
      <c r="F74" s="28"/>
    </row>
    <row r="75" spans="1:6" x14ac:dyDescent="0.25">
      <c r="B75" s="28" t="s">
        <v>47</v>
      </c>
      <c r="C75" s="28"/>
      <c r="D75" s="28"/>
      <c r="E75" s="28"/>
      <c r="F75" s="28"/>
    </row>
    <row r="76" spans="1:6" x14ac:dyDescent="0.25">
      <c r="B76" s="28" t="s">
        <v>48</v>
      </c>
      <c r="C76" s="28"/>
      <c r="D76" s="28"/>
      <c r="E76" s="28"/>
      <c r="F76" s="28"/>
    </row>
    <row r="77" spans="1:6" x14ac:dyDescent="0.25">
      <c r="B77" s="50" t="s">
        <v>55</v>
      </c>
      <c r="C77" s="29"/>
      <c r="D77" s="29"/>
      <c r="E77" s="29"/>
      <c r="F77" s="29"/>
    </row>
    <row r="78" spans="1:6" x14ac:dyDescent="0.25">
      <c r="B78" s="29" t="s">
        <v>50</v>
      </c>
      <c r="C78" s="29"/>
      <c r="D78" s="29"/>
      <c r="E78" s="29"/>
      <c r="F78" s="29"/>
    </row>
    <row r="79" spans="1:6" x14ac:dyDescent="0.25">
      <c r="B79" s="29" t="s">
        <v>51</v>
      </c>
      <c r="C79" s="29"/>
      <c r="D79" s="29"/>
      <c r="E79" s="29"/>
      <c r="F79" s="29"/>
    </row>
    <row r="82" spans="1:2" x14ac:dyDescent="0.25">
      <c r="B82" s="346" t="s">
        <v>687</v>
      </c>
    </row>
    <row r="95" spans="1:2" x14ac:dyDescent="0.25">
      <c r="A95" t="s">
        <v>5</v>
      </c>
    </row>
  </sheetData>
  <mergeCells count="34">
    <mergeCell ref="E68:E69"/>
    <mergeCell ref="B60:C60"/>
    <mergeCell ref="B61:C61"/>
    <mergeCell ref="B55:C55"/>
    <mergeCell ref="B56:C56"/>
    <mergeCell ref="B57:C57"/>
    <mergeCell ref="C68:C69"/>
    <mergeCell ref="D68:D69"/>
    <mergeCell ref="B12:F12"/>
    <mergeCell ref="B5:E5"/>
    <mergeCell ref="B9:C9"/>
    <mergeCell ref="B11:F11"/>
    <mergeCell ref="B10:E10"/>
    <mergeCell ref="B37:C37"/>
    <mergeCell ref="B39:C39"/>
    <mergeCell ref="B40:C40"/>
    <mergeCell ref="B42:C42"/>
    <mergeCell ref="B43:C43"/>
    <mergeCell ref="C71:C72"/>
    <mergeCell ref="D71:D72"/>
    <mergeCell ref="E71:E7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8:C58"/>
    <mergeCell ref="B59:C59"/>
    <mergeCell ref="B54:C5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tabColor rgb="FF00B0F0"/>
    <pageSetUpPr fitToPage="1"/>
  </sheetPr>
  <dimension ref="A1:M87"/>
  <sheetViews>
    <sheetView topLeftCell="A60" workbookViewId="0">
      <selection activeCell="E15" sqref="E15"/>
    </sheetView>
  </sheetViews>
  <sheetFormatPr defaultRowHeight="15" x14ac:dyDescent="0.25"/>
  <cols>
    <col min="1" max="1" width="3" customWidth="1"/>
    <col min="2" max="2" width="45.5703125" customWidth="1"/>
    <col min="3" max="3" width="11.42578125" customWidth="1"/>
    <col min="4" max="4" width="8.7109375" customWidth="1"/>
    <col min="5" max="5" width="12.7109375" customWidth="1"/>
    <col min="6" max="6" width="10.85546875" customWidth="1"/>
    <col min="9" max="9" width="10.28515625" bestFit="1" customWidth="1"/>
    <col min="10" max="10" width="12.28515625" customWidth="1"/>
    <col min="11" max="11" width="10.85546875" customWidth="1"/>
    <col min="12" max="12" width="10.42578125" customWidth="1"/>
  </cols>
  <sheetData>
    <row r="1" spans="1:6" x14ac:dyDescent="0.25">
      <c r="A1" s="1"/>
      <c r="B1" s="638" t="s">
        <v>0</v>
      </c>
      <c r="C1" s="638"/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656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66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657</v>
      </c>
      <c r="C13" s="5"/>
      <c r="D13" s="10"/>
      <c r="E13" s="74">
        <v>728527.27</v>
      </c>
      <c r="F13" s="71"/>
    </row>
    <row r="14" spans="1:6" x14ac:dyDescent="0.25">
      <c r="A14" s="19"/>
      <c r="B14" s="5" t="s">
        <v>815</v>
      </c>
      <c r="C14" s="5"/>
      <c r="D14" s="10"/>
      <c r="E14" s="74">
        <v>619770.17000000004</v>
      </c>
      <c r="F14" s="71"/>
    </row>
    <row r="15" spans="1:6" x14ac:dyDescent="0.25">
      <c r="A15" s="13" t="s">
        <v>14</v>
      </c>
      <c r="B15" s="5" t="s">
        <v>658</v>
      </c>
      <c r="C15" s="5"/>
      <c r="D15" s="10"/>
      <c r="E15" s="74">
        <v>-171707.22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2424631.67</v>
      </c>
    </row>
    <row r="19" spans="1:6" x14ac:dyDescent="0.25">
      <c r="A19" s="13"/>
      <c r="B19" s="25" t="s">
        <v>19</v>
      </c>
      <c r="C19" s="26"/>
      <c r="D19" s="27"/>
      <c r="E19" s="15">
        <v>2316285.87</v>
      </c>
    </row>
    <row r="20" spans="1:6" x14ac:dyDescent="0.25">
      <c r="A20" s="13"/>
      <c r="B20" s="25" t="s">
        <v>20</v>
      </c>
      <c r="C20" s="26"/>
      <c r="D20" s="27"/>
      <c r="E20" s="16">
        <f>B22+E19</f>
        <v>2338485.87</v>
      </c>
      <c r="F20" s="76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22200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816</v>
      </c>
      <c r="C24" s="432">
        <v>45301</v>
      </c>
      <c r="D24" s="433">
        <v>2000</v>
      </c>
      <c r="E24" s="434">
        <v>3452.52</v>
      </c>
      <c r="F24" s="71"/>
    </row>
    <row r="25" spans="1:6" x14ac:dyDescent="0.25">
      <c r="A25" s="13"/>
      <c r="B25" s="427" t="s">
        <v>817</v>
      </c>
      <c r="C25" s="432">
        <v>44944</v>
      </c>
      <c r="D25" s="433">
        <v>0</v>
      </c>
      <c r="E25" s="434">
        <v>14665.8</v>
      </c>
    </row>
    <row r="26" spans="1:6" x14ac:dyDescent="0.25">
      <c r="A26" s="13"/>
      <c r="B26" s="427" t="s">
        <v>818</v>
      </c>
      <c r="C26" s="432">
        <v>44944</v>
      </c>
      <c r="D26" s="433">
        <v>0</v>
      </c>
      <c r="E26" s="434">
        <v>20065.04</v>
      </c>
    </row>
    <row r="27" spans="1:6" x14ac:dyDescent="0.25">
      <c r="A27" s="13"/>
      <c r="B27" s="427" t="s">
        <v>131</v>
      </c>
      <c r="C27" s="432">
        <v>42447</v>
      </c>
      <c r="D27" s="433">
        <v>0</v>
      </c>
      <c r="E27" s="434">
        <v>138712.31</v>
      </c>
    </row>
    <row r="28" spans="1:6" x14ac:dyDescent="0.25">
      <c r="A28" s="13"/>
      <c r="B28" s="427" t="s">
        <v>132</v>
      </c>
      <c r="C28" s="432">
        <v>45148</v>
      </c>
      <c r="D28" s="433">
        <v>0</v>
      </c>
      <c r="E28" s="434">
        <v>8233.4699999999993</v>
      </c>
    </row>
    <row r="29" spans="1:6" x14ac:dyDescent="0.25">
      <c r="A29" s="13"/>
      <c r="B29" s="427" t="s">
        <v>491</v>
      </c>
      <c r="C29" s="432">
        <v>45294</v>
      </c>
      <c r="D29" s="433">
        <v>3409.99</v>
      </c>
      <c r="E29" s="434">
        <v>3409.99</v>
      </c>
    </row>
    <row r="30" spans="1:6" x14ac:dyDescent="0.25">
      <c r="A30" s="13"/>
      <c r="B30" s="427" t="s">
        <v>492</v>
      </c>
      <c r="C30" s="432">
        <v>45283</v>
      </c>
      <c r="D30" s="433">
        <v>1500</v>
      </c>
      <c r="E30" s="434">
        <v>38919.64</v>
      </c>
    </row>
    <row r="31" spans="1:6" x14ac:dyDescent="0.25">
      <c r="A31" s="13"/>
      <c r="B31" s="427" t="s">
        <v>819</v>
      </c>
      <c r="C31" s="432">
        <v>45303</v>
      </c>
      <c r="D31" s="433">
        <v>2225.33</v>
      </c>
      <c r="E31" s="434">
        <v>3898.05</v>
      </c>
    </row>
    <row r="32" spans="1:6" x14ac:dyDescent="0.25">
      <c r="A32" s="13"/>
      <c r="B32" s="427" t="s">
        <v>133</v>
      </c>
      <c r="C32" s="432">
        <v>44152</v>
      </c>
      <c r="D32" s="433">
        <v>0</v>
      </c>
      <c r="E32" s="434">
        <v>83454.09</v>
      </c>
    </row>
    <row r="33" spans="1:11" x14ac:dyDescent="0.25">
      <c r="A33" s="13"/>
      <c r="B33" s="427" t="s">
        <v>493</v>
      </c>
      <c r="C33" s="432">
        <v>44476</v>
      </c>
      <c r="D33" s="433">
        <v>0</v>
      </c>
      <c r="E33" s="434">
        <v>51548.95</v>
      </c>
    </row>
    <row r="34" spans="1:11" x14ac:dyDescent="0.25">
      <c r="A34" s="13"/>
      <c r="B34" s="427" t="s">
        <v>134</v>
      </c>
      <c r="C34" s="432">
        <v>45307</v>
      </c>
      <c r="D34" s="433">
        <v>1887.82</v>
      </c>
      <c r="E34" s="434">
        <v>88297.58</v>
      </c>
    </row>
    <row r="35" spans="1:11" x14ac:dyDescent="0.25">
      <c r="A35" s="13"/>
      <c r="B35" s="427" t="s">
        <v>494</v>
      </c>
      <c r="C35" s="432">
        <v>45294</v>
      </c>
      <c r="D35" s="433">
        <v>2998.97</v>
      </c>
      <c r="E35" s="434">
        <v>2998.97</v>
      </c>
    </row>
    <row r="36" spans="1:11" x14ac:dyDescent="0.25">
      <c r="A36" s="13"/>
      <c r="B36" s="427" t="s">
        <v>135</v>
      </c>
      <c r="C36" s="432">
        <v>45246</v>
      </c>
      <c r="D36" s="433">
        <v>0</v>
      </c>
      <c r="E36" s="434">
        <v>3045.29</v>
      </c>
    </row>
    <row r="37" spans="1:11" x14ac:dyDescent="0.25">
      <c r="A37" s="13"/>
      <c r="B37" s="427" t="s">
        <v>136</v>
      </c>
      <c r="C37" s="432">
        <v>44981</v>
      </c>
      <c r="D37" s="433">
        <v>0</v>
      </c>
      <c r="E37" s="434">
        <v>34946.230000000003</v>
      </c>
    </row>
    <row r="38" spans="1:11" x14ac:dyDescent="0.25">
      <c r="A38" s="13" t="s">
        <v>24</v>
      </c>
      <c r="B38" s="11" t="s">
        <v>38</v>
      </c>
      <c r="C38" s="11"/>
      <c r="D38" s="11"/>
      <c r="E38" s="14"/>
      <c r="F38" s="28"/>
    </row>
    <row r="39" spans="1:11" x14ac:dyDescent="0.25">
      <c r="A39" s="13"/>
      <c r="B39" s="11" t="s">
        <v>40</v>
      </c>
      <c r="C39" s="11"/>
      <c r="D39" s="11"/>
      <c r="E39" s="14"/>
      <c r="F39" s="28"/>
    </row>
    <row r="40" spans="1:11" x14ac:dyDescent="0.25">
      <c r="A40" s="13"/>
      <c r="B40" s="11" t="s">
        <v>39</v>
      </c>
      <c r="C40" s="5"/>
      <c r="D40" s="5"/>
      <c r="E40" s="1"/>
    </row>
    <row r="41" spans="1:11" ht="25.5" customHeight="1" x14ac:dyDescent="0.25">
      <c r="A41" s="8" t="s">
        <v>27</v>
      </c>
      <c r="B41" s="639" t="s">
        <v>28</v>
      </c>
      <c r="C41" s="640"/>
      <c r="D41" s="6"/>
      <c r="E41" s="582" t="s">
        <v>386</v>
      </c>
      <c r="F41" s="106" t="s">
        <v>368</v>
      </c>
    </row>
    <row r="42" spans="1:11" x14ac:dyDescent="0.25">
      <c r="A42" s="133">
        <v>1</v>
      </c>
      <c r="B42" s="25" t="s">
        <v>373</v>
      </c>
      <c r="C42" s="147"/>
      <c r="D42" s="6"/>
      <c r="E42" s="73">
        <v>243977.84</v>
      </c>
      <c r="F42" s="73">
        <v>258357.49200000003</v>
      </c>
      <c r="I42" s="72"/>
      <c r="K42" s="72"/>
    </row>
    <row r="43" spans="1:11" x14ac:dyDescent="0.25">
      <c r="A43" s="133">
        <v>2</v>
      </c>
      <c r="B43" s="628" t="s">
        <v>306</v>
      </c>
      <c r="C43" s="628"/>
      <c r="D43" s="6"/>
      <c r="E43" s="73">
        <v>19776</v>
      </c>
      <c r="F43" s="73">
        <v>20121.300000000003</v>
      </c>
      <c r="I43" s="72"/>
      <c r="K43" s="72"/>
    </row>
    <row r="44" spans="1:11" x14ac:dyDescent="0.25">
      <c r="A44" s="133">
        <v>3</v>
      </c>
      <c r="B44" s="623" t="s">
        <v>372</v>
      </c>
      <c r="C44" s="623"/>
      <c r="D44" s="6"/>
      <c r="E44" s="73">
        <v>67238.399999999994</v>
      </c>
      <c r="F44" s="73">
        <v>68412.42</v>
      </c>
    </row>
    <row r="45" spans="1:11" x14ac:dyDescent="0.25">
      <c r="A45" s="133">
        <v>4</v>
      </c>
      <c r="B45" s="31" t="s">
        <v>395</v>
      </c>
      <c r="C45" s="31"/>
      <c r="D45" s="6"/>
      <c r="E45" s="73">
        <v>9492.48</v>
      </c>
      <c r="F45" s="73">
        <v>9658.2240000000002</v>
      </c>
      <c r="I45" s="72"/>
    </row>
    <row r="46" spans="1:11" x14ac:dyDescent="0.25">
      <c r="A46" s="133">
        <v>5</v>
      </c>
      <c r="B46" s="637" t="s">
        <v>610</v>
      </c>
      <c r="C46" s="632"/>
      <c r="D46" s="6"/>
      <c r="E46" s="73">
        <f>E47+E48+E49+E50+E51+E52</f>
        <v>115294.04000000001</v>
      </c>
      <c r="F46" s="73">
        <f>F47+F48+F49+F50+F51+F52</f>
        <v>102216.20400000001</v>
      </c>
    </row>
    <row r="47" spans="1:11" x14ac:dyDescent="0.25">
      <c r="A47" s="133">
        <v>6</v>
      </c>
      <c r="B47" s="635" t="s">
        <v>377</v>
      </c>
      <c r="C47" s="635"/>
      <c r="D47" s="6"/>
      <c r="E47" s="73">
        <v>6035.2</v>
      </c>
      <c r="F47" s="73">
        <v>8048.52</v>
      </c>
    </row>
    <row r="48" spans="1:11" x14ac:dyDescent="0.25">
      <c r="A48" s="133">
        <v>7</v>
      </c>
      <c r="B48" s="635" t="s">
        <v>378</v>
      </c>
      <c r="C48" s="635"/>
      <c r="D48" s="6"/>
      <c r="E48" s="73">
        <v>15200</v>
      </c>
      <c r="F48" s="73">
        <v>20121.300000000003</v>
      </c>
    </row>
    <row r="49" spans="1:12" x14ac:dyDescent="0.25">
      <c r="A49" s="133">
        <v>8</v>
      </c>
      <c r="B49" s="636" t="s">
        <v>379</v>
      </c>
      <c r="C49" s="636"/>
      <c r="D49" s="6"/>
      <c r="E49" s="73">
        <f>'[3]А18-21'!$K$17</f>
        <v>63283.200000000004</v>
      </c>
      <c r="F49" s="73">
        <v>64388.160000000003</v>
      </c>
    </row>
    <row r="50" spans="1:12" x14ac:dyDescent="0.25">
      <c r="A50" s="133">
        <v>9</v>
      </c>
      <c r="B50" s="635" t="s">
        <v>380</v>
      </c>
      <c r="C50" s="635"/>
      <c r="D50" s="6"/>
      <c r="E50" s="73">
        <v>384.6</v>
      </c>
      <c r="F50" s="73">
        <v>1609.704</v>
      </c>
    </row>
    <row r="51" spans="1:12" x14ac:dyDescent="0.25">
      <c r="A51" s="133">
        <v>10</v>
      </c>
      <c r="B51" s="635" t="s">
        <v>381</v>
      </c>
      <c r="C51" s="635"/>
      <c r="D51" s="6"/>
      <c r="E51" s="73">
        <v>6451.04</v>
      </c>
      <c r="F51" s="73">
        <v>7243.6679999999997</v>
      </c>
      <c r="L51" s="72"/>
    </row>
    <row r="52" spans="1:12" x14ac:dyDescent="0.25">
      <c r="A52" s="133">
        <v>11</v>
      </c>
      <c r="B52" s="636" t="s">
        <v>382</v>
      </c>
      <c r="C52" s="636"/>
      <c r="D52" s="31"/>
      <c r="E52" s="73">
        <v>23940</v>
      </c>
      <c r="F52" s="73">
        <v>804.85199999999998</v>
      </c>
    </row>
    <row r="53" spans="1:12" x14ac:dyDescent="0.25">
      <c r="A53" s="133">
        <v>12</v>
      </c>
      <c r="B53" s="641" t="s">
        <v>374</v>
      </c>
      <c r="C53" s="642"/>
      <c r="D53" s="642"/>
      <c r="E53" s="642"/>
      <c r="F53" s="643"/>
    </row>
    <row r="54" spans="1:12" x14ac:dyDescent="0.25">
      <c r="A54" s="133">
        <v>13</v>
      </c>
      <c r="B54" s="623" t="s">
        <v>1380</v>
      </c>
      <c r="C54" s="623"/>
      <c r="D54" s="6"/>
      <c r="E54" s="73">
        <v>177192.96000000002</v>
      </c>
      <c r="F54" s="73">
        <v>180286.84800000003</v>
      </c>
    </row>
    <row r="55" spans="1:12" x14ac:dyDescent="0.25">
      <c r="A55" s="133">
        <v>14</v>
      </c>
      <c r="B55" s="530" t="s">
        <v>331</v>
      </c>
      <c r="C55" s="531"/>
      <c r="D55" s="6"/>
      <c r="E55" s="73">
        <v>18847.62</v>
      </c>
      <c r="F55" s="73"/>
    </row>
    <row r="56" spans="1:12" x14ac:dyDescent="0.25">
      <c r="A56" s="133">
        <v>15</v>
      </c>
      <c r="B56" s="626" t="s">
        <v>1345</v>
      </c>
      <c r="C56" s="627"/>
      <c r="D56" s="6"/>
      <c r="E56" s="73">
        <v>7953.97</v>
      </c>
      <c r="F56" s="73"/>
    </row>
    <row r="57" spans="1:12" x14ac:dyDescent="0.25">
      <c r="A57" s="133">
        <v>16</v>
      </c>
      <c r="B57" s="623" t="s">
        <v>383</v>
      </c>
      <c r="C57" s="623"/>
      <c r="D57" s="6"/>
      <c r="E57" s="93">
        <v>217536</v>
      </c>
      <c r="F57" s="93">
        <v>221334.30000000002</v>
      </c>
    </row>
    <row r="58" spans="1:12" x14ac:dyDescent="0.25">
      <c r="A58" s="133">
        <v>17</v>
      </c>
      <c r="B58" s="623" t="s">
        <v>384</v>
      </c>
      <c r="C58" s="623"/>
      <c r="D58" s="6"/>
      <c r="E58" s="93">
        <v>154252.79999999999</v>
      </c>
      <c r="F58" s="93">
        <v>156946.14000000001</v>
      </c>
    </row>
    <row r="59" spans="1:12" x14ac:dyDescent="0.25">
      <c r="A59" s="133">
        <v>18</v>
      </c>
      <c r="B59" s="623" t="s">
        <v>319</v>
      </c>
      <c r="C59" s="623"/>
      <c r="D59" s="6"/>
      <c r="E59" s="93">
        <v>2414.5500000000002</v>
      </c>
      <c r="F59" s="93">
        <v>9658.2240000000002</v>
      </c>
    </row>
    <row r="60" spans="1:12" x14ac:dyDescent="0.25">
      <c r="A60" s="133">
        <v>19</v>
      </c>
      <c r="B60" s="623" t="s">
        <v>375</v>
      </c>
      <c r="C60" s="623"/>
      <c r="D60" s="6"/>
      <c r="E60" s="75">
        <v>310226.34000000003</v>
      </c>
      <c r="F60" s="75">
        <v>321940.80000000005</v>
      </c>
    </row>
    <row r="61" spans="1:12" x14ac:dyDescent="0.25">
      <c r="A61" s="133">
        <v>20</v>
      </c>
      <c r="B61" s="623" t="s">
        <v>883</v>
      </c>
      <c r="C61" s="623"/>
      <c r="D61" s="6"/>
      <c r="E61" s="31">
        <v>375061.2</v>
      </c>
      <c r="F61" s="31">
        <v>0</v>
      </c>
    </row>
    <row r="62" spans="1:12" x14ac:dyDescent="0.25">
      <c r="A62" s="133">
        <v>21</v>
      </c>
      <c r="B62" s="626" t="s">
        <v>1346</v>
      </c>
      <c r="C62" s="627"/>
      <c r="D62" s="6"/>
      <c r="E62" s="31">
        <v>21086.560000000001</v>
      </c>
      <c r="F62" s="31"/>
    </row>
    <row r="63" spans="1:12" x14ac:dyDescent="0.25">
      <c r="A63" s="133">
        <v>22</v>
      </c>
      <c r="B63" s="626" t="s">
        <v>4</v>
      </c>
      <c r="C63" s="627"/>
      <c r="D63" s="6"/>
      <c r="E63" s="73">
        <v>314712.57</v>
      </c>
      <c r="F63" s="73">
        <v>315501.98400000005</v>
      </c>
      <c r="I63" s="72"/>
    </row>
    <row r="64" spans="1:12" x14ac:dyDescent="0.25">
      <c r="A64" s="133">
        <v>23</v>
      </c>
      <c r="B64" s="623" t="s">
        <v>376</v>
      </c>
      <c r="C64" s="623"/>
      <c r="D64" s="6"/>
      <c r="E64" s="73">
        <v>141179.12</v>
      </c>
      <c r="F64" s="73">
        <v>106240.46400000001</v>
      </c>
      <c r="L64" s="72"/>
    </row>
    <row r="65" spans="1:13" x14ac:dyDescent="0.25">
      <c r="A65" s="133">
        <v>24</v>
      </c>
      <c r="B65" s="626" t="s">
        <v>387</v>
      </c>
      <c r="C65" s="627"/>
      <c r="D65" s="6"/>
      <c r="E65" s="31">
        <v>146908.56</v>
      </c>
      <c r="F65" s="31">
        <v>0</v>
      </c>
      <c r="L65" s="72"/>
    </row>
    <row r="66" spans="1:13" x14ac:dyDescent="0.25">
      <c r="A66" s="133">
        <v>25</v>
      </c>
      <c r="B66" s="626" t="s">
        <v>388</v>
      </c>
      <c r="C66" s="627"/>
      <c r="D66" s="6"/>
      <c r="E66" s="31">
        <v>14478.96</v>
      </c>
      <c r="F66" s="31">
        <v>0</v>
      </c>
      <c r="J66" s="267"/>
      <c r="L66" s="72"/>
    </row>
    <row r="67" spans="1:13" x14ac:dyDescent="0.25">
      <c r="A67" s="133">
        <v>26</v>
      </c>
      <c r="B67" s="626" t="s">
        <v>389</v>
      </c>
      <c r="C67" s="627"/>
      <c r="D67" s="6"/>
      <c r="E67" s="31">
        <v>172181.04</v>
      </c>
      <c r="F67" s="31">
        <v>0</v>
      </c>
      <c r="L67" s="72"/>
    </row>
    <row r="68" spans="1:13" x14ac:dyDescent="0.25">
      <c r="A68" s="133">
        <v>27</v>
      </c>
      <c r="B68" s="626" t="s">
        <v>390</v>
      </c>
      <c r="C68" s="627"/>
      <c r="D68" s="6"/>
      <c r="E68" s="31">
        <v>23256.720000000001</v>
      </c>
      <c r="F68" s="31">
        <v>0</v>
      </c>
      <c r="I68" s="72"/>
      <c r="L68" s="72"/>
    </row>
    <row r="69" spans="1:13" x14ac:dyDescent="0.25">
      <c r="A69" s="133">
        <v>28</v>
      </c>
      <c r="B69" s="624" t="s">
        <v>652</v>
      </c>
      <c r="C69" s="624"/>
      <c r="D69" s="6"/>
      <c r="E69" s="321">
        <f>E42+E43+E44+E45+E46++E54+E57+E58+E59+E60+E63+E64+E65+E66+E67+E68+E61+E56</f>
        <v>2513133.5500000007</v>
      </c>
      <c r="F69" s="321">
        <f>F42+F43+F44+F45+F46+F54+F57+F58+F59+F60+F63+F64</f>
        <v>1770674.4000000001</v>
      </c>
      <c r="G69" s="148" t="s">
        <v>385</v>
      </c>
      <c r="H69">
        <f>F70*M72</f>
        <v>0</v>
      </c>
      <c r="I69" s="72"/>
      <c r="J69" s="94"/>
    </row>
    <row r="70" spans="1:13" x14ac:dyDescent="0.25">
      <c r="A70" s="133">
        <v>29</v>
      </c>
      <c r="B70" s="624" t="s">
        <v>659</v>
      </c>
      <c r="C70" s="625"/>
      <c r="D70" s="6"/>
      <c r="E70" s="75">
        <f>E20</f>
        <v>2338485.87</v>
      </c>
      <c r="F70" s="601">
        <f>F71*F72</f>
        <v>0</v>
      </c>
      <c r="G70" t="s">
        <v>369</v>
      </c>
      <c r="H70" s="48"/>
      <c r="J70" s="151"/>
    </row>
    <row r="71" spans="1:13" x14ac:dyDescent="0.25">
      <c r="A71" s="133"/>
      <c r="B71" s="624"/>
      <c r="C71" s="624"/>
      <c r="D71" s="31"/>
      <c r="E71" s="75"/>
      <c r="F71" s="601"/>
      <c r="I71" s="72"/>
    </row>
    <row r="72" spans="1:13" x14ac:dyDescent="0.25">
      <c r="A72" s="133"/>
      <c r="B72" s="624"/>
      <c r="C72" s="624"/>
      <c r="D72" s="31"/>
      <c r="E72" s="93"/>
      <c r="F72" s="602"/>
      <c r="G72">
        <v>728.5</v>
      </c>
      <c r="J72" s="48"/>
      <c r="K72" s="48"/>
      <c r="L72" s="48"/>
    </row>
    <row r="73" spans="1:13" x14ac:dyDescent="0.25">
      <c r="E73" s="76"/>
      <c r="J73" s="72"/>
      <c r="M73" s="72"/>
    </row>
    <row r="74" spans="1:13" x14ac:dyDescent="0.25">
      <c r="A74" s="28" t="s">
        <v>32</v>
      </c>
      <c r="B74" s="5" t="s">
        <v>348</v>
      </c>
    </row>
    <row r="75" spans="1:13" x14ac:dyDescent="0.25">
      <c r="B75" s="11" t="s">
        <v>37</v>
      </c>
      <c r="E75" s="48">
        <v>0.06</v>
      </c>
      <c r="H75">
        <v>12</v>
      </c>
    </row>
    <row r="76" spans="1:13" x14ac:dyDescent="0.25">
      <c r="A76" s="38" t="s">
        <v>27</v>
      </c>
      <c r="B76" s="36" t="s">
        <v>41</v>
      </c>
      <c r="C76" s="33" t="s">
        <v>44</v>
      </c>
      <c r="D76" s="288" t="s">
        <v>611</v>
      </c>
      <c r="E76" s="33" t="s">
        <v>45</v>
      </c>
    </row>
    <row r="77" spans="1:13" x14ac:dyDescent="0.25">
      <c r="A77" s="33">
        <v>1</v>
      </c>
      <c r="B77" s="566" t="s">
        <v>1269</v>
      </c>
      <c r="C77" s="569" t="s">
        <v>1144</v>
      </c>
      <c r="D77" s="56">
        <v>42</v>
      </c>
      <c r="E77" s="56">
        <v>33370</v>
      </c>
    </row>
    <row r="78" spans="1:13" x14ac:dyDescent="0.25">
      <c r="A78" s="39">
        <v>2</v>
      </c>
      <c r="B78" s="566" t="s">
        <v>1270</v>
      </c>
      <c r="C78" s="566" t="s">
        <v>1271</v>
      </c>
      <c r="D78" s="106">
        <v>41</v>
      </c>
      <c r="E78" s="106">
        <v>33370</v>
      </c>
    </row>
    <row r="79" spans="1:13" x14ac:dyDescent="0.25">
      <c r="A79" s="30">
        <v>3</v>
      </c>
      <c r="B79" s="566" t="s">
        <v>1272</v>
      </c>
      <c r="C79" s="566" t="s">
        <v>1273</v>
      </c>
      <c r="D79" s="106">
        <v>40</v>
      </c>
      <c r="E79" s="106">
        <v>59861</v>
      </c>
    </row>
    <row r="80" spans="1:13" x14ac:dyDescent="0.25">
      <c r="A80" s="31">
        <v>4</v>
      </c>
      <c r="B80" s="262"/>
      <c r="C80" s="262"/>
      <c r="D80" s="106"/>
      <c r="E80" s="106"/>
    </row>
    <row r="81" spans="1:6" x14ac:dyDescent="0.25">
      <c r="A81" s="28" t="s">
        <v>33</v>
      </c>
      <c r="B81" s="28" t="s">
        <v>46</v>
      </c>
      <c r="C81" s="28"/>
      <c r="D81" s="28"/>
      <c r="E81" s="28"/>
      <c r="F81" s="28"/>
    </row>
    <row r="82" spans="1:6" x14ac:dyDescent="0.25">
      <c r="B82" s="28" t="s">
        <v>47</v>
      </c>
      <c r="C82" s="28"/>
      <c r="D82" s="28"/>
      <c r="E82" s="28"/>
      <c r="F82" s="28"/>
    </row>
    <row r="83" spans="1:6" x14ac:dyDescent="0.25">
      <c r="B83" s="28" t="s">
        <v>48</v>
      </c>
      <c r="C83" s="28"/>
      <c r="D83" s="28"/>
      <c r="E83" s="28"/>
      <c r="F83" s="28"/>
    </row>
    <row r="84" spans="1:6" x14ac:dyDescent="0.25">
      <c r="B84" s="46" t="s">
        <v>55</v>
      </c>
      <c r="C84" s="29"/>
      <c r="D84" s="29"/>
      <c r="E84" s="29"/>
      <c r="F84" s="29"/>
    </row>
    <row r="85" spans="1:6" x14ac:dyDescent="0.25">
      <c r="B85" s="29" t="s">
        <v>50</v>
      </c>
      <c r="C85" s="29"/>
      <c r="D85" s="29"/>
      <c r="E85" s="29"/>
      <c r="F85" s="29"/>
    </row>
    <row r="86" spans="1:6" x14ac:dyDescent="0.25">
      <c r="B86" s="29" t="s">
        <v>51</v>
      </c>
      <c r="C86" s="29"/>
      <c r="D86" s="29"/>
      <c r="E86" s="29"/>
      <c r="F86" s="29"/>
    </row>
    <row r="87" spans="1:6" x14ac:dyDescent="0.25">
      <c r="B87" s="342" t="s">
        <v>674</v>
      </c>
    </row>
  </sheetData>
  <mergeCells count="35">
    <mergeCell ref="B71:C71"/>
    <mergeCell ref="B52:C52"/>
    <mergeCell ref="B54:C54"/>
    <mergeCell ref="B50:C50"/>
    <mergeCell ref="B51:C51"/>
    <mergeCell ref="B56:C56"/>
    <mergeCell ref="B58:C58"/>
    <mergeCell ref="B59:C59"/>
    <mergeCell ref="B1:C1"/>
    <mergeCell ref="B72:C72"/>
    <mergeCell ref="B60:C60"/>
    <mergeCell ref="B61:C61"/>
    <mergeCell ref="B63:C63"/>
    <mergeCell ref="B64:C64"/>
    <mergeCell ref="B69:C69"/>
    <mergeCell ref="B65:C65"/>
    <mergeCell ref="B66:C66"/>
    <mergeCell ref="B67:C67"/>
    <mergeCell ref="B68:C68"/>
    <mergeCell ref="B41:C41"/>
    <mergeCell ref="B70:C70"/>
    <mergeCell ref="B62:C62"/>
    <mergeCell ref="B53:F53"/>
    <mergeCell ref="B5:E5"/>
    <mergeCell ref="B9:C9"/>
    <mergeCell ref="B11:F11"/>
    <mergeCell ref="B12:F12"/>
    <mergeCell ref="B10:E10"/>
    <mergeCell ref="B57:C57"/>
    <mergeCell ref="B43:C43"/>
    <mergeCell ref="B44:C44"/>
    <mergeCell ref="B47:C47"/>
    <mergeCell ref="B48:C48"/>
    <mergeCell ref="B49:C49"/>
    <mergeCell ref="B46:C46"/>
  </mergeCells>
  <pageMargins left="0.70866141732283472" right="0.70866141732283472" top="0.74803149606299213" bottom="0.74803149606299213" header="0.31496062992125984" footer="0.31496062992125984"/>
  <pageSetup paperSize="9" scale="4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0">
    <tabColor rgb="FF00B0F0"/>
  </sheetPr>
  <dimension ref="A1:M72"/>
  <sheetViews>
    <sheetView topLeftCell="A31" workbookViewId="0">
      <selection activeCell="G21" sqref="G2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698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283953.08</v>
      </c>
    </row>
    <row r="14" spans="1:6" x14ac:dyDescent="0.25">
      <c r="A14" s="19"/>
      <c r="B14" s="5" t="s">
        <v>394</v>
      </c>
      <c r="C14" s="5"/>
      <c r="D14" s="18"/>
      <c r="E14" s="79">
        <v>267775.05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82611.820000000007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910943.67</v>
      </c>
      <c r="F18" s="71"/>
    </row>
    <row r="19" spans="1:6" x14ac:dyDescent="0.25">
      <c r="A19" s="13"/>
      <c r="B19" s="25" t="s">
        <v>19</v>
      </c>
      <c r="C19" s="26"/>
      <c r="D19" s="27"/>
      <c r="E19" s="15">
        <v>895139.79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911883.03</v>
      </c>
      <c r="F20" s="71"/>
    </row>
    <row r="21" spans="1:6" x14ac:dyDescent="0.25">
      <c r="A21" s="13"/>
      <c r="B21" s="24" t="s">
        <v>21</v>
      </c>
      <c r="C21" s="5"/>
      <c r="D21" s="5"/>
      <c r="E21" s="1"/>
      <c r="F21" s="71"/>
    </row>
    <row r="22" spans="1:6" x14ac:dyDescent="0.25">
      <c r="A22" s="13"/>
      <c r="B22" s="10">
        <v>16743.240000000002</v>
      </c>
      <c r="C22" s="5"/>
      <c r="D22" s="5"/>
      <c r="E22" s="1"/>
      <c r="F22" s="71"/>
    </row>
    <row r="23" spans="1:6" x14ac:dyDescent="0.25">
      <c r="A23" s="13"/>
      <c r="B23" s="24" t="s">
        <v>54</v>
      </c>
      <c r="C23" s="5"/>
      <c r="D23" s="5"/>
      <c r="E23" s="1"/>
      <c r="F23" s="71"/>
    </row>
    <row r="24" spans="1:6" x14ac:dyDescent="0.25">
      <c r="A24" s="13"/>
      <c r="B24" s="427" t="s">
        <v>537</v>
      </c>
      <c r="C24" s="432">
        <v>45267</v>
      </c>
      <c r="D24" s="433">
        <v>0</v>
      </c>
      <c r="E24" s="434">
        <v>9760.1</v>
      </c>
      <c r="F24" s="71"/>
    </row>
    <row r="25" spans="1:6" x14ac:dyDescent="0.25">
      <c r="A25" s="13"/>
      <c r="B25" s="427" t="s">
        <v>206</v>
      </c>
      <c r="C25" s="432">
        <v>43671</v>
      </c>
      <c r="D25" s="433">
        <v>0</v>
      </c>
      <c r="E25" s="434">
        <v>156207.65</v>
      </c>
    </row>
    <row r="26" spans="1:6" x14ac:dyDescent="0.25">
      <c r="A26" s="13"/>
      <c r="B26" s="427" t="s">
        <v>538</v>
      </c>
      <c r="C26" s="432">
        <v>45061</v>
      </c>
      <c r="D26" s="433">
        <v>0</v>
      </c>
      <c r="E26" s="434">
        <v>28374.83</v>
      </c>
    </row>
    <row r="27" spans="1:6" x14ac:dyDescent="0.25">
      <c r="A27" s="13"/>
      <c r="B27" s="427" t="s">
        <v>207</v>
      </c>
      <c r="C27" s="432">
        <v>45174</v>
      </c>
      <c r="D27" s="433">
        <v>0</v>
      </c>
      <c r="E27" s="434">
        <v>9239.0499999999993</v>
      </c>
    </row>
    <row r="28" spans="1:6" x14ac:dyDescent="0.25">
      <c r="A28" s="13" t="s">
        <v>24</v>
      </c>
      <c r="B28" s="11" t="s">
        <v>38</v>
      </c>
      <c r="C28" s="11"/>
      <c r="D28" s="11"/>
      <c r="E28" s="14"/>
      <c r="F28" s="28"/>
    </row>
    <row r="29" spans="1:6" x14ac:dyDescent="0.25">
      <c r="A29" s="13"/>
      <c r="B29" s="11" t="s">
        <v>40</v>
      </c>
      <c r="C29" s="11"/>
      <c r="D29" s="11"/>
      <c r="E29" s="14"/>
      <c r="F29" s="28"/>
    </row>
    <row r="30" spans="1:6" x14ac:dyDescent="0.25">
      <c r="A30" s="13"/>
      <c r="B30" s="11" t="s">
        <v>39</v>
      </c>
      <c r="C30" s="5"/>
      <c r="D30" s="5"/>
      <c r="E30" s="1"/>
    </row>
    <row r="31" spans="1:6" x14ac:dyDescent="0.25">
      <c r="A31" s="8" t="s">
        <v>27</v>
      </c>
      <c r="B31" s="639" t="s">
        <v>28</v>
      </c>
      <c r="C31" s="640"/>
      <c r="D31" s="6"/>
      <c r="E31" s="12" t="s">
        <v>29</v>
      </c>
    </row>
    <row r="32" spans="1:6" x14ac:dyDescent="0.25">
      <c r="A32" s="8">
        <v>1</v>
      </c>
      <c r="B32" s="9" t="s">
        <v>391</v>
      </c>
      <c r="C32" s="60"/>
      <c r="D32" s="6"/>
      <c r="E32" s="73">
        <v>80508.83</v>
      </c>
    </row>
    <row r="33" spans="1:13" x14ac:dyDescent="0.25">
      <c r="A33" s="8">
        <v>2</v>
      </c>
      <c r="B33" s="628" t="s">
        <v>306</v>
      </c>
      <c r="C33" s="628"/>
      <c r="D33" s="6"/>
      <c r="E33" s="73">
        <v>7682.0999999999995</v>
      </c>
    </row>
    <row r="34" spans="1:13" x14ac:dyDescent="0.25">
      <c r="A34" s="8">
        <v>3</v>
      </c>
      <c r="B34" s="623" t="s">
        <v>307</v>
      </c>
      <c r="C34" s="623"/>
      <c r="D34" s="6"/>
      <c r="E34" s="73">
        <v>27655.56</v>
      </c>
    </row>
    <row r="35" spans="1:13" x14ac:dyDescent="0.25">
      <c r="A35" s="8">
        <v>4</v>
      </c>
      <c r="B35" s="31" t="s">
        <v>395</v>
      </c>
      <c r="C35" s="31"/>
      <c r="D35" s="6"/>
      <c r="E35" s="73">
        <v>4609.2599999999993</v>
      </c>
    </row>
    <row r="36" spans="1:13" x14ac:dyDescent="0.25">
      <c r="A36" s="8">
        <v>5</v>
      </c>
      <c r="B36" s="623" t="s">
        <v>2</v>
      </c>
      <c r="C36" s="623"/>
      <c r="D36" s="6"/>
      <c r="E36" s="73">
        <v>988</v>
      </c>
      <c r="J36" s="73"/>
    </row>
    <row r="37" spans="1:13" x14ac:dyDescent="0.25">
      <c r="A37" s="8">
        <v>6</v>
      </c>
      <c r="B37" s="623" t="s">
        <v>3</v>
      </c>
      <c r="C37" s="623"/>
      <c r="D37" s="6"/>
      <c r="E37" s="31">
        <v>4000</v>
      </c>
      <c r="J37" s="73"/>
    </row>
    <row r="38" spans="1:13" x14ac:dyDescent="0.25">
      <c r="A38" s="8">
        <v>7</v>
      </c>
      <c r="B38" s="628" t="s">
        <v>31</v>
      </c>
      <c r="C38" s="628"/>
      <c r="D38" s="6"/>
      <c r="E38" s="73">
        <v>23046.3</v>
      </c>
    </row>
    <row r="39" spans="1:13" x14ac:dyDescent="0.25">
      <c r="A39" s="8">
        <v>8</v>
      </c>
      <c r="B39" s="623" t="s">
        <v>308</v>
      </c>
      <c r="C39" s="623"/>
      <c r="D39" s="6"/>
      <c r="E39" s="31">
        <v>576.84</v>
      </c>
      <c r="J39" s="73"/>
    </row>
    <row r="40" spans="1:13" x14ac:dyDescent="0.25">
      <c r="A40" s="8">
        <v>9</v>
      </c>
      <c r="B40" s="623" t="s">
        <v>309</v>
      </c>
      <c r="C40" s="623"/>
      <c r="D40" s="6"/>
      <c r="E40" s="73">
        <v>2514.9699999999998</v>
      </c>
      <c r="J40" s="73"/>
    </row>
    <row r="41" spans="1:13" x14ac:dyDescent="0.25">
      <c r="A41" s="8">
        <v>10</v>
      </c>
      <c r="B41" s="623" t="s">
        <v>1381</v>
      </c>
      <c r="C41" s="623"/>
      <c r="D41" s="6"/>
      <c r="E41" s="73">
        <v>103129.24</v>
      </c>
      <c r="J41" s="72"/>
      <c r="L41" s="72"/>
      <c r="M41" s="617" t="s">
        <v>722</v>
      </c>
    </row>
    <row r="42" spans="1:13" x14ac:dyDescent="0.25">
      <c r="A42" s="8">
        <v>11</v>
      </c>
      <c r="B42" s="279" t="s">
        <v>1350</v>
      </c>
      <c r="C42" s="279"/>
      <c r="D42" s="6"/>
      <c r="E42" s="73">
        <v>3399.96</v>
      </c>
      <c r="J42" s="72"/>
      <c r="L42" s="72"/>
    </row>
    <row r="43" spans="1:13" x14ac:dyDescent="0.25">
      <c r="A43" s="8">
        <v>12</v>
      </c>
      <c r="B43" s="623" t="s">
        <v>312</v>
      </c>
      <c r="C43" s="623"/>
      <c r="D43" s="6"/>
      <c r="E43" s="31">
        <v>71357.42</v>
      </c>
      <c r="J43" s="72"/>
    </row>
    <row r="44" spans="1:13" x14ac:dyDescent="0.25">
      <c r="A44" s="8">
        <v>13</v>
      </c>
      <c r="B44" s="623" t="s">
        <v>313</v>
      </c>
      <c r="C44" s="623"/>
      <c r="D44" s="6"/>
      <c r="E44" s="73">
        <v>96112.36</v>
      </c>
      <c r="L44" s="72"/>
    </row>
    <row r="45" spans="1:13" x14ac:dyDescent="0.25">
      <c r="A45" s="8">
        <v>14</v>
      </c>
      <c r="B45" s="279" t="s">
        <v>331</v>
      </c>
      <c r="C45" s="279"/>
      <c r="D45" s="6"/>
      <c r="E45" s="73">
        <v>10832.66</v>
      </c>
      <c r="L45" s="72"/>
    </row>
    <row r="46" spans="1:13" x14ac:dyDescent="0.25">
      <c r="A46" s="8">
        <v>15</v>
      </c>
      <c r="B46" s="623" t="s">
        <v>319</v>
      </c>
      <c r="C46" s="623"/>
      <c r="D46" s="6"/>
      <c r="E46" s="73">
        <v>922</v>
      </c>
    </row>
    <row r="47" spans="1:13" x14ac:dyDescent="0.25">
      <c r="A47" s="8">
        <v>16</v>
      </c>
      <c r="B47" s="623" t="s">
        <v>314</v>
      </c>
      <c r="C47" s="623"/>
      <c r="D47" s="6"/>
      <c r="E47" s="31">
        <v>27160.01</v>
      </c>
      <c r="J47" s="31"/>
    </row>
    <row r="48" spans="1:13" x14ac:dyDescent="0.25">
      <c r="A48" s="8">
        <v>17</v>
      </c>
      <c r="B48" s="623" t="s">
        <v>883</v>
      </c>
      <c r="C48" s="623"/>
      <c r="D48" s="6"/>
      <c r="E48" s="73">
        <v>142530.35999999999</v>
      </c>
      <c r="L48" s="72"/>
    </row>
    <row r="49" spans="1:12" x14ac:dyDescent="0.25">
      <c r="A49" s="8">
        <v>18</v>
      </c>
      <c r="B49" s="530" t="s">
        <v>1348</v>
      </c>
      <c r="C49" s="531"/>
      <c r="D49" s="6"/>
      <c r="E49" s="73">
        <v>7678.16</v>
      </c>
      <c r="L49" s="72"/>
    </row>
    <row r="50" spans="1:12" x14ac:dyDescent="0.25">
      <c r="A50" s="8">
        <v>19</v>
      </c>
      <c r="B50" s="626" t="s">
        <v>4</v>
      </c>
      <c r="C50" s="627"/>
      <c r="D50" s="6"/>
      <c r="E50" s="73">
        <v>124450.01999999999</v>
      </c>
    </row>
    <row r="51" spans="1:12" x14ac:dyDescent="0.25">
      <c r="A51" s="8">
        <v>20</v>
      </c>
      <c r="B51" s="623" t="s">
        <v>365</v>
      </c>
      <c r="C51" s="623"/>
      <c r="D51" s="6"/>
      <c r="E51" s="73">
        <v>55039.44</v>
      </c>
      <c r="J51" s="73"/>
    </row>
    <row r="52" spans="1:12" x14ac:dyDescent="0.25">
      <c r="A52" s="8">
        <v>21</v>
      </c>
      <c r="B52" s="626" t="s">
        <v>387</v>
      </c>
      <c r="C52" s="627"/>
      <c r="D52" s="6"/>
      <c r="E52" s="73">
        <v>33385.440000000002</v>
      </c>
    </row>
    <row r="53" spans="1:12" x14ac:dyDescent="0.25">
      <c r="A53" s="8">
        <v>22</v>
      </c>
      <c r="B53" s="626" t="s">
        <v>388</v>
      </c>
      <c r="C53" s="627"/>
      <c r="D53" s="6"/>
      <c r="E53" s="73">
        <v>3290.28</v>
      </c>
    </row>
    <row r="54" spans="1:12" x14ac:dyDescent="0.25">
      <c r="A54" s="8">
        <v>23</v>
      </c>
      <c r="B54" s="626" t="s">
        <v>389</v>
      </c>
      <c r="C54" s="627"/>
      <c r="D54" s="6"/>
      <c r="E54" s="73">
        <v>75354.720000000001</v>
      </c>
    </row>
    <row r="55" spans="1:12" x14ac:dyDescent="0.25">
      <c r="A55" s="8">
        <v>24</v>
      </c>
      <c r="B55" s="626" t="s">
        <v>390</v>
      </c>
      <c r="C55" s="627"/>
      <c r="D55" s="6"/>
      <c r="E55" s="73">
        <v>5284.08</v>
      </c>
    </row>
    <row r="56" spans="1:12" x14ac:dyDescent="0.25">
      <c r="A56" s="8">
        <v>25</v>
      </c>
      <c r="B56" s="624" t="s">
        <v>652</v>
      </c>
      <c r="C56" s="624"/>
      <c r="D56" s="6"/>
      <c r="E56" s="81">
        <f>SUM(E32:E55)</f>
        <v>911508.00999999989</v>
      </c>
      <c r="J56" s="77"/>
    </row>
    <row r="57" spans="1:12" x14ac:dyDescent="0.25">
      <c r="A57" s="8">
        <v>26</v>
      </c>
      <c r="B57" s="624" t="s">
        <v>676</v>
      </c>
      <c r="C57" s="625"/>
      <c r="D57" s="6"/>
      <c r="E57" s="81">
        <f>E20</f>
        <v>911883.03</v>
      </c>
      <c r="J57" s="96"/>
      <c r="K57" s="76"/>
    </row>
    <row r="58" spans="1:12" x14ac:dyDescent="0.25">
      <c r="A58" s="8"/>
      <c r="B58" s="624"/>
      <c r="C58" s="624"/>
      <c r="D58" s="6"/>
      <c r="E58" s="81"/>
      <c r="J58" s="156"/>
    </row>
    <row r="59" spans="1:12" x14ac:dyDescent="0.25">
      <c r="A59" s="8"/>
      <c r="B59" s="624"/>
      <c r="C59" s="624"/>
      <c r="D59" s="6"/>
      <c r="E59" s="81"/>
    </row>
    <row r="60" spans="1:12" x14ac:dyDescent="0.25">
      <c r="A60" s="13"/>
      <c r="B60" s="110"/>
      <c r="C60" s="110"/>
      <c r="D60" s="5"/>
      <c r="E60" s="87"/>
    </row>
    <row r="61" spans="1:12" x14ac:dyDescent="0.25">
      <c r="A61" s="28" t="s">
        <v>32</v>
      </c>
      <c r="B61" s="11" t="s">
        <v>36</v>
      </c>
    </row>
    <row r="62" spans="1:12" x14ac:dyDescent="0.25">
      <c r="B62" s="11" t="s">
        <v>37</v>
      </c>
    </row>
    <row r="63" spans="1:12" x14ac:dyDescent="0.25">
      <c r="A63" s="38" t="s">
        <v>27</v>
      </c>
      <c r="B63" s="36" t="s">
        <v>41</v>
      </c>
      <c r="C63" s="33" t="s">
        <v>44</v>
      </c>
      <c r="D63" s="288" t="s">
        <v>611</v>
      </c>
      <c r="E63" s="33" t="s">
        <v>45</v>
      </c>
    </row>
    <row r="64" spans="1:12" x14ac:dyDescent="0.25">
      <c r="A64" s="115" t="s">
        <v>9</v>
      </c>
      <c r="B64" s="532" t="s">
        <v>1083</v>
      </c>
      <c r="C64" s="291">
        <v>45270</v>
      </c>
      <c r="D64" s="56">
        <v>144</v>
      </c>
      <c r="E64" s="56">
        <v>7400</v>
      </c>
    </row>
    <row r="65" spans="1:6" x14ac:dyDescent="0.25">
      <c r="A65" s="115" t="s">
        <v>13</v>
      </c>
      <c r="B65" s="306"/>
      <c r="C65" s="307"/>
      <c r="D65" s="56"/>
      <c r="E65" s="56"/>
    </row>
    <row r="66" spans="1:6" x14ac:dyDescent="0.25">
      <c r="A66" s="115">
        <v>3</v>
      </c>
      <c r="B66" s="119"/>
      <c r="C66" s="298"/>
      <c r="D66" s="56"/>
      <c r="E66" s="56"/>
    </row>
    <row r="67" spans="1:6" x14ac:dyDescent="0.25">
      <c r="A67" s="28">
        <v>7</v>
      </c>
      <c r="B67" s="28" t="s">
        <v>46</v>
      </c>
      <c r="C67" s="28"/>
      <c r="D67" s="28"/>
      <c r="E67" s="28"/>
      <c r="F67" s="28"/>
    </row>
    <row r="68" spans="1:6" x14ac:dyDescent="0.25">
      <c r="B68" s="28" t="s">
        <v>47</v>
      </c>
      <c r="C68" s="28"/>
      <c r="D68" s="28"/>
      <c r="E68" s="28"/>
      <c r="F68" s="28"/>
    </row>
    <row r="69" spans="1:6" x14ac:dyDescent="0.25">
      <c r="B69" s="28" t="s">
        <v>48</v>
      </c>
      <c r="C69" s="28"/>
      <c r="D69" s="28"/>
      <c r="E69" s="28"/>
      <c r="F69" s="28"/>
    </row>
    <row r="70" spans="1:6" x14ac:dyDescent="0.25">
      <c r="B70" s="28" t="s">
        <v>356</v>
      </c>
    </row>
    <row r="72" spans="1:6" x14ac:dyDescent="0.25">
      <c r="B72" s="346" t="s">
        <v>687</v>
      </c>
    </row>
  </sheetData>
  <mergeCells count="29">
    <mergeCell ref="B59:C59"/>
    <mergeCell ref="B50:C50"/>
    <mergeCell ref="B51:C51"/>
    <mergeCell ref="B56:C56"/>
    <mergeCell ref="B57:C57"/>
    <mergeCell ref="B58:C58"/>
    <mergeCell ref="B52:C52"/>
    <mergeCell ref="B53:C53"/>
    <mergeCell ref="B54:C54"/>
    <mergeCell ref="B55:C55"/>
    <mergeCell ref="B43:C43"/>
    <mergeCell ref="B44:C44"/>
    <mergeCell ref="B46:C46"/>
    <mergeCell ref="B47:C47"/>
    <mergeCell ref="B48:C48"/>
    <mergeCell ref="B12:F12"/>
    <mergeCell ref="B5:E5"/>
    <mergeCell ref="B9:C9"/>
    <mergeCell ref="B11:F11"/>
    <mergeCell ref="B10:E10"/>
    <mergeCell ref="B38:C38"/>
    <mergeCell ref="B39:C39"/>
    <mergeCell ref="B40:C40"/>
    <mergeCell ref="B41:C41"/>
    <mergeCell ref="B31:C31"/>
    <mergeCell ref="B33:C33"/>
    <mergeCell ref="B34:C34"/>
    <mergeCell ref="B36:C36"/>
    <mergeCell ref="B37:C37"/>
  </mergeCells>
  <pageMargins left="0.69930555555555596" right="0.69930555555555596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709CC-FE52-4859-9E60-2F4AA8D1E73E}">
  <sheetPr codeName="Лист21">
    <tabColor rgb="FF00B0F0"/>
  </sheetPr>
  <dimension ref="A1:M97"/>
  <sheetViews>
    <sheetView topLeftCell="A75" workbookViewId="0">
      <selection activeCell="J87" sqref="J8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10.5703125" bestFit="1" customWidth="1"/>
    <col min="12" max="12" width="10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700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88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2218530.34</v>
      </c>
    </row>
    <row r="14" spans="1:6" x14ac:dyDescent="0.25">
      <c r="A14" s="19"/>
      <c r="B14" s="5" t="s">
        <v>394</v>
      </c>
      <c r="C14" s="5"/>
      <c r="D14" s="18"/>
      <c r="E14" s="79">
        <v>2076251.09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92691.27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3192331.06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3069406.25</v>
      </c>
      <c r="F19" s="267"/>
    </row>
    <row r="20" spans="1:6" x14ac:dyDescent="0.25">
      <c r="A20" s="13"/>
      <c r="B20" s="25" t="s">
        <v>20</v>
      </c>
      <c r="C20" s="26"/>
      <c r="D20" s="27"/>
      <c r="E20" s="16">
        <v>3107210.36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32943.24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884</v>
      </c>
      <c r="C24" s="61"/>
      <c r="D24" s="64">
        <v>0</v>
      </c>
      <c r="E24" s="64">
        <v>162592.13</v>
      </c>
      <c r="F24" s="267"/>
    </row>
    <row r="25" spans="1:6" x14ac:dyDescent="0.25">
      <c r="A25" s="13"/>
      <c r="B25" s="61" t="s">
        <v>884</v>
      </c>
      <c r="C25" s="61">
        <v>45238</v>
      </c>
      <c r="D25" s="64">
        <v>0</v>
      </c>
      <c r="E25" s="64">
        <v>4491.7299999999996</v>
      </c>
    </row>
    <row r="26" spans="1:6" x14ac:dyDescent="0.25">
      <c r="A26" s="13"/>
      <c r="B26" s="61" t="s">
        <v>884</v>
      </c>
      <c r="C26" s="61">
        <v>43907</v>
      </c>
      <c r="D26" s="64">
        <v>0</v>
      </c>
      <c r="E26" s="64">
        <v>81521.210000000006</v>
      </c>
    </row>
    <row r="27" spans="1:6" x14ac:dyDescent="0.25">
      <c r="A27" s="13"/>
      <c r="B27" s="61" t="s">
        <v>208</v>
      </c>
      <c r="C27" s="61">
        <v>45299</v>
      </c>
      <c r="D27" s="64">
        <v>2400</v>
      </c>
      <c r="E27" s="64">
        <v>7900.72</v>
      </c>
    </row>
    <row r="28" spans="1:6" x14ac:dyDescent="0.25">
      <c r="A28" s="13"/>
      <c r="B28" s="61" t="s">
        <v>885</v>
      </c>
      <c r="C28" s="61"/>
      <c r="D28" s="64">
        <v>0</v>
      </c>
      <c r="E28" s="64">
        <v>723660.39</v>
      </c>
    </row>
    <row r="29" spans="1:6" x14ac:dyDescent="0.25">
      <c r="A29" s="13"/>
      <c r="B29" s="61" t="s">
        <v>886</v>
      </c>
      <c r="C29" s="61">
        <v>44994</v>
      </c>
      <c r="D29" s="64">
        <v>0</v>
      </c>
      <c r="E29" s="64">
        <v>8893.7199999999993</v>
      </c>
    </row>
    <row r="30" spans="1:6" x14ac:dyDescent="0.25">
      <c r="A30" s="13"/>
      <c r="B30" s="61" t="s">
        <v>887</v>
      </c>
      <c r="C30" s="61">
        <v>44937</v>
      </c>
      <c r="D30" s="64">
        <v>0</v>
      </c>
      <c r="E30" s="64">
        <v>30049.96</v>
      </c>
    </row>
    <row r="31" spans="1:6" x14ac:dyDescent="0.25">
      <c r="A31" s="13"/>
      <c r="B31" s="61" t="s">
        <v>209</v>
      </c>
      <c r="C31" s="61">
        <v>45155</v>
      </c>
      <c r="D31" s="64">
        <v>0</v>
      </c>
      <c r="E31" s="64">
        <v>25734.080000000002</v>
      </c>
    </row>
    <row r="32" spans="1:6" x14ac:dyDescent="0.25">
      <c r="A32" s="13"/>
      <c r="B32" s="61" t="s">
        <v>888</v>
      </c>
      <c r="C32" s="61">
        <v>45255</v>
      </c>
      <c r="D32" s="64">
        <v>0</v>
      </c>
      <c r="E32" s="64">
        <v>4845.4799999999996</v>
      </c>
    </row>
    <row r="33" spans="1:8" x14ac:dyDescent="0.25">
      <c r="A33" s="13"/>
      <c r="B33" s="61" t="s">
        <v>889</v>
      </c>
      <c r="C33" s="61">
        <v>45308</v>
      </c>
      <c r="D33" s="64">
        <v>4845.4799999999996</v>
      </c>
      <c r="E33" s="64">
        <v>4840.88</v>
      </c>
    </row>
    <row r="34" spans="1:8" x14ac:dyDescent="0.25">
      <c r="A34" s="13"/>
      <c r="B34" s="61" t="s">
        <v>890</v>
      </c>
      <c r="C34" s="61">
        <v>45308</v>
      </c>
      <c r="D34" s="64">
        <v>2042.47</v>
      </c>
      <c r="E34" s="64">
        <v>4087.53</v>
      </c>
    </row>
    <row r="35" spans="1:8" x14ac:dyDescent="0.25">
      <c r="A35" s="13"/>
      <c r="B35" s="61" t="s">
        <v>210</v>
      </c>
      <c r="C35" s="61">
        <v>45301</v>
      </c>
      <c r="D35" s="64">
        <v>1142</v>
      </c>
      <c r="E35" s="64">
        <v>103318.41</v>
      </c>
    </row>
    <row r="36" spans="1:8" x14ac:dyDescent="0.25">
      <c r="A36" s="13"/>
      <c r="B36" s="61" t="s">
        <v>891</v>
      </c>
      <c r="C36" s="61">
        <v>45293</v>
      </c>
      <c r="D36" s="64">
        <v>4090.12</v>
      </c>
      <c r="E36" s="64">
        <v>4090.12</v>
      </c>
      <c r="H36" s="68"/>
    </row>
    <row r="37" spans="1:8" x14ac:dyDescent="0.25">
      <c r="A37" s="13"/>
      <c r="B37" s="61" t="s">
        <v>211</v>
      </c>
      <c r="C37" s="61">
        <v>44834</v>
      </c>
      <c r="D37" s="64">
        <v>0</v>
      </c>
      <c r="E37" s="64">
        <v>125503.27</v>
      </c>
    </row>
    <row r="38" spans="1:8" x14ac:dyDescent="0.25">
      <c r="A38" s="13"/>
      <c r="B38" s="61" t="s">
        <v>539</v>
      </c>
      <c r="C38" s="61">
        <v>45248</v>
      </c>
      <c r="D38" s="64">
        <v>0</v>
      </c>
      <c r="E38" s="64">
        <v>4054.92</v>
      </c>
    </row>
    <row r="39" spans="1:8" x14ac:dyDescent="0.25">
      <c r="A39" s="13"/>
      <c r="B39" s="61" t="s">
        <v>212</v>
      </c>
      <c r="C39" s="61">
        <v>45300</v>
      </c>
      <c r="D39" s="64">
        <v>1415.58</v>
      </c>
      <c r="E39" s="64">
        <v>20302.16</v>
      </c>
    </row>
    <row r="40" spans="1:8" x14ac:dyDescent="0.25">
      <c r="A40" s="13"/>
      <c r="B40" s="61" t="s">
        <v>540</v>
      </c>
      <c r="C40" s="61">
        <v>45033</v>
      </c>
      <c r="D40" s="64">
        <v>0</v>
      </c>
      <c r="E40" s="64">
        <v>9963.4500000000007</v>
      </c>
    </row>
    <row r="41" spans="1:8" x14ac:dyDescent="0.25">
      <c r="A41" s="13"/>
      <c r="B41" s="61" t="s">
        <v>541</v>
      </c>
      <c r="C41" s="61">
        <v>45307</v>
      </c>
      <c r="D41" s="64">
        <v>1796.34</v>
      </c>
      <c r="E41" s="64">
        <v>8161.93</v>
      </c>
    </row>
    <row r="42" spans="1:8" x14ac:dyDescent="0.25">
      <c r="A42" s="13"/>
      <c r="B42" s="61" t="s">
        <v>892</v>
      </c>
      <c r="C42" s="61">
        <v>45292</v>
      </c>
      <c r="D42" s="64">
        <v>4103</v>
      </c>
      <c r="E42" s="64">
        <v>4102.3999999999996</v>
      </c>
    </row>
    <row r="43" spans="1:8" x14ac:dyDescent="0.25">
      <c r="A43" s="13"/>
      <c r="B43" s="61" t="s">
        <v>893</v>
      </c>
      <c r="C43" s="61">
        <v>45227</v>
      </c>
      <c r="D43" s="64">
        <v>0</v>
      </c>
      <c r="E43" s="64">
        <v>3589.02</v>
      </c>
    </row>
    <row r="44" spans="1:8" x14ac:dyDescent="0.25">
      <c r="A44" s="13"/>
      <c r="B44" s="61" t="s">
        <v>213</v>
      </c>
      <c r="C44" s="61">
        <v>43615</v>
      </c>
      <c r="D44" s="64">
        <v>0</v>
      </c>
      <c r="E44" s="64">
        <v>179635.98</v>
      </c>
    </row>
    <row r="45" spans="1:8" x14ac:dyDescent="0.25">
      <c r="A45" s="13"/>
      <c r="B45" s="61" t="s">
        <v>214</v>
      </c>
      <c r="C45" s="61"/>
      <c r="D45" s="64">
        <v>0</v>
      </c>
      <c r="E45" s="64">
        <v>200910.21</v>
      </c>
    </row>
    <row r="46" spans="1:8" x14ac:dyDescent="0.25">
      <c r="A46" s="13"/>
      <c r="B46" s="61" t="s">
        <v>542</v>
      </c>
      <c r="C46" s="61">
        <v>45310</v>
      </c>
      <c r="D46" s="64">
        <v>1813.76</v>
      </c>
      <c r="E46" s="64">
        <v>5450.07</v>
      </c>
    </row>
    <row r="47" spans="1:8" x14ac:dyDescent="0.25">
      <c r="A47" s="13"/>
      <c r="B47" s="61" t="s">
        <v>543</v>
      </c>
      <c r="C47" s="61">
        <v>45116</v>
      </c>
      <c r="D47" s="64">
        <v>0</v>
      </c>
      <c r="E47" s="64">
        <v>7324.19</v>
      </c>
    </row>
    <row r="48" spans="1:8" x14ac:dyDescent="0.25">
      <c r="A48" s="13"/>
      <c r="B48" s="61" t="s">
        <v>215</v>
      </c>
      <c r="C48" s="61">
        <v>45287</v>
      </c>
      <c r="D48" s="64">
        <v>3712.44</v>
      </c>
      <c r="E48" s="64">
        <v>17642.82</v>
      </c>
    </row>
    <row r="49" spans="1:12" x14ac:dyDescent="0.25">
      <c r="A49" s="13" t="s">
        <v>24</v>
      </c>
      <c r="B49" s="11" t="s">
        <v>38</v>
      </c>
      <c r="C49" s="11"/>
      <c r="D49" s="11"/>
      <c r="E49" s="14"/>
      <c r="F49" s="28"/>
    </row>
    <row r="50" spans="1:12" x14ac:dyDescent="0.25">
      <c r="A50" s="13"/>
      <c r="B50" s="11" t="s">
        <v>40</v>
      </c>
      <c r="C50" s="11"/>
      <c r="D50" s="11"/>
      <c r="E50" s="14"/>
      <c r="F50" s="28"/>
    </row>
    <row r="51" spans="1:12" x14ac:dyDescent="0.25">
      <c r="A51" s="13"/>
      <c r="B51" s="11" t="s">
        <v>39</v>
      </c>
      <c r="C51" s="5"/>
      <c r="D51" s="5"/>
      <c r="E51" s="1"/>
    </row>
    <row r="52" spans="1:12" x14ac:dyDescent="0.25">
      <c r="A52" s="8" t="s">
        <v>27</v>
      </c>
      <c r="B52" s="639" t="s">
        <v>28</v>
      </c>
      <c r="C52" s="640"/>
      <c r="D52" s="6"/>
      <c r="E52" s="12" t="s">
        <v>29</v>
      </c>
    </row>
    <row r="53" spans="1:12" x14ac:dyDescent="0.25">
      <c r="A53" s="8">
        <v>1</v>
      </c>
      <c r="B53" s="9" t="s">
        <v>391</v>
      </c>
      <c r="C53" s="60"/>
      <c r="D53" s="6"/>
      <c r="E53" s="81">
        <v>353246.6</v>
      </c>
    </row>
    <row r="54" spans="1:12" x14ac:dyDescent="0.25">
      <c r="A54" s="8">
        <v>2</v>
      </c>
      <c r="B54" s="628" t="s">
        <v>306</v>
      </c>
      <c r="C54" s="628"/>
      <c r="D54" s="6"/>
      <c r="E54" s="81">
        <v>31553.82</v>
      </c>
    </row>
    <row r="55" spans="1:12" x14ac:dyDescent="0.25">
      <c r="A55" s="8">
        <v>3</v>
      </c>
      <c r="B55" s="623" t="s">
        <v>307</v>
      </c>
      <c r="C55" s="623"/>
      <c r="D55" s="6"/>
      <c r="E55" s="81">
        <v>94661.46</v>
      </c>
    </row>
    <row r="56" spans="1:12" x14ac:dyDescent="0.25">
      <c r="A56" s="8">
        <v>4</v>
      </c>
      <c r="B56" s="31" t="s">
        <v>395</v>
      </c>
      <c r="C56" s="31"/>
      <c r="D56" s="6"/>
      <c r="E56" s="81">
        <v>32605.614000000001</v>
      </c>
    </row>
    <row r="57" spans="1:12" x14ac:dyDescent="0.25">
      <c r="A57" s="8">
        <v>5</v>
      </c>
      <c r="B57" s="623" t="s">
        <v>309</v>
      </c>
      <c r="C57" s="623"/>
      <c r="D57" s="6"/>
      <c r="E57" s="31">
        <v>10517.940000000002</v>
      </c>
      <c r="J57" s="72"/>
    </row>
    <row r="58" spans="1:12" x14ac:dyDescent="0.25">
      <c r="A58" s="8">
        <v>6</v>
      </c>
      <c r="B58" s="628" t="s">
        <v>31</v>
      </c>
      <c r="C58" s="628"/>
      <c r="D58" s="6"/>
      <c r="E58" s="73">
        <v>95349.42</v>
      </c>
      <c r="J58" s="72"/>
    </row>
    <row r="59" spans="1:12" x14ac:dyDescent="0.25">
      <c r="A59" s="8">
        <v>7</v>
      </c>
      <c r="B59" s="623" t="s">
        <v>308</v>
      </c>
      <c r="C59" s="623"/>
      <c r="D59" s="6"/>
      <c r="E59" s="31">
        <v>576.9</v>
      </c>
      <c r="J59" s="72"/>
    </row>
    <row r="60" spans="1:12" x14ac:dyDescent="0.25">
      <c r="A60" s="8">
        <v>8</v>
      </c>
      <c r="B60" s="623" t="s">
        <v>699</v>
      </c>
      <c r="C60" s="623"/>
      <c r="D60" s="6"/>
      <c r="E60" s="73">
        <v>8420</v>
      </c>
      <c r="J60" s="72"/>
      <c r="L60" s="72"/>
    </row>
    <row r="61" spans="1:12" x14ac:dyDescent="0.25">
      <c r="A61" s="8">
        <v>9</v>
      </c>
      <c r="B61" s="658" t="s">
        <v>331</v>
      </c>
      <c r="C61" s="628"/>
      <c r="D61" s="6"/>
      <c r="E61" s="31">
        <v>24682.46</v>
      </c>
    </row>
    <row r="62" spans="1:12" x14ac:dyDescent="0.25">
      <c r="A62" s="8">
        <v>10</v>
      </c>
      <c r="B62" s="623" t="s">
        <v>1381</v>
      </c>
      <c r="C62" s="623"/>
      <c r="D62" s="6"/>
      <c r="E62" s="73">
        <v>185401.65</v>
      </c>
      <c r="J62" s="72"/>
    </row>
    <row r="63" spans="1:12" x14ac:dyDescent="0.25">
      <c r="A63" s="8">
        <v>11</v>
      </c>
      <c r="B63" s="279" t="s">
        <v>337</v>
      </c>
      <c r="C63" s="279"/>
      <c r="D63" s="6"/>
      <c r="E63" s="73">
        <v>29920.65</v>
      </c>
      <c r="J63" s="72"/>
    </row>
    <row r="64" spans="1:12" x14ac:dyDescent="0.25">
      <c r="A64" s="8">
        <v>12</v>
      </c>
      <c r="B64" s="623" t="s">
        <v>312</v>
      </c>
      <c r="C64" s="623"/>
      <c r="D64" s="6"/>
      <c r="E64" s="73">
        <v>369422.75</v>
      </c>
      <c r="J64" s="72"/>
      <c r="L64" s="72"/>
    </row>
    <row r="65" spans="1:13" x14ac:dyDescent="0.25">
      <c r="A65" s="8">
        <v>13</v>
      </c>
      <c r="B65" s="623" t="s">
        <v>335</v>
      </c>
      <c r="C65" s="623"/>
      <c r="D65" s="6"/>
      <c r="E65" s="92">
        <v>0</v>
      </c>
      <c r="J65" s="72"/>
    </row>
    <row r="66" spans="1:13" x14ac:dyDescent="0.25">
      <c r="A66" s="8">
        <v>14</v>
      </c>
      <c r="B66" s="623" t="s">
        <v>319</v>
      </c>
      <c r="C66" s="623"/>
      <c r="D66" s="6"/>
      <c r="E66" s="73">
        <v>3178</v>
      </c>
    </row>
    <row r="67" spans="1:13" x14ac:dyDescent="0.25">
      <c r="A67" s="8">
        <v>15</v>
      </c>
      <c r="B67" s="623" t="s">
        <v>314</v>
      </c>
      <c r="C67" s="623"/>
      <c r="D67" s="6"/>
      <c r="E67" s="31">
        <v>294402.3</v>
      </c>
    </row>
    <row r="68" spans="1:13" x14ac:dyDescent="0.25">
      <c r="A68" s="8">
        <v>16</v>
      </c>
      <c r="B68" s="623" t="s">
        <v>883</v>
      </c>
      <c r="C68" s="623"/>
      <c r="D68" s="6"/>
      <c r="E68" s="73">
        <v>374758.53</v>
      </c>
      <c r="L68" s="72"/>
    </row>
    <row r="69" spans="1:13" x14ac:dyDescent="0.25">
      <c r="A69" s="8">
        <v>17</v>
      </c>
      <c r="B69" s="530" t="s">
        <v>1348</v>
      </c>
      <c r="C69" s="531"/>
      <c r="D69" s="6"/>
      <c r="E69" s="73">
        <v>12795.4</v>
      </c>
      <c r="L69" s="72"/>
    </row>
    <row r="70" spans="1:13" ht="39" customHeight="1" x14ac:dyDescent="0.25">
      <c r="A70" s="8">
        <v>18</v>
      </c>
      <c r="B70" s="656" t="s">
        <v>619</v>
      </c>
      <c r="C70" s="657"/>
      <c r="D70" s="6"/>
      <c r="E70" s="313">
        <v>151287</v>
      </c>
    </row>
    <row r="71" spans="1:13" ht="33.75" customHeight="1" x14ac:dyDescent="0.25">
      <c r="A71" s="8">
        <v>19</v>
      </c>
      <c r="B71" s="656" t="s">
        <v>618</v>
      </c>
      <c r="C71" s="657"/>
      <c r="D71" s="6"/>
      <c r="E71" s="73">
        <v>349163.82</v>
      </c>
    </row>
    <row r="72" spans="1:13" x14ac:dyDescent="0.25">
      <c r="A72" s="8">
        <v>20</v>
      </c>
      <c r="B72" s="623" t="s">
        <v>398</v>
      </c>
      <c r="C72" s="623"/>
      <c r="D72" s="6"/>
      <c r="E72" s="73">
        <v>187545</v>
      </c>
      <c r="J72" s="72"/>
      <c r="L72" s="159"/>
    </row>
    <row r="73" spans="1:13" x14ac:dyDescent="0.25">
      <c r="A73" s="8">
        <v>21</v>
      </c>
      <c r="B73" s="626" t="s">
        <v>387</v>
      </c>
      <c r="C73" s="627"/>
      <c r="D73" s="6"/>
      <c r="E73" s="73">
        <v>165644.88</v>
      </c>
      <c r="L73" s="72"/>
    </row>
    <row r="74" spans="1:13" x14ac:dyDescent="0.25">
      <c r="A74" s="8">
        <v>22</v>
      </c>
      <c r="B74" s="626" t="s">
        <v>388</v>
      </c>
      <c r="C74" s="627"/>
      <c r="D74" s="6"/>
      <c r="E74" s="73">
        <v>21890.52</v>
      </c>
      <c r="L74" s="72"/>
    </row>
    <row r="75" spans="1:13" x14ac:dyDescent="0.25">
      <c r="A75" s="8">
        <v>23</v>
      </c>
      <c r="B75" s="626" t="s">
        <v>389</v>
      </c>
      <c r="C75" s="627"/>
      <c r="D75" s="6"/>
      <c r="E75" s="73">
        <v>328836.59999999998</v>
      </c>
      <c r="L75" s="72"/>
    </row>
    <row r="76" spans="1:13" x14ac:dyDescent="0.25">
      <c r="A76" s="8">
        <v>24</v>
      </c>
      <c r="B76" s="626" t="s">
        <v>390</v>
      </c>
      <c r="C76" s="627"/>
      <c r="D76" s="6"/>
      <c r="E76" s="73">
        <v>35157.72</v>
      </c>
      <c r="L76" s="72"/>
    </row>
    <row r="77" spans="1:13" x14ac:dyDescent="0.25">
      <c r="A77" s="8">
        <v>25</v>
      </c>
      <c r="B77" s="624" t="s">
        <v>652</v>
      </c>
      <c r="C77" s="624"/>
      <c r="D77" s="6"/>
      <c r="E77" s="81">
        <f>SUM(E53:E76)</f>
        <v>3161019.034</v>
      </c>
      <c r="J77" s="77"/>
    </row>
    <row r="78" spans="1:13" x14ac:dyDescent="0.25">
      <c r="A78" s="8">
        <v>26</v>
      </c>
      <c r="B78" s="624" t="s">
        <v>653</v>
      </c>
      <c r="C78" s="625"/>
      <c r="D78" s="6"/>
      <c r="E78" s="81">
        <f>E20</f>
        <v>3107210.36</v>
      </c>
      <c r="J78" s="96"/>
      <c r="M78" s="72">
        <f>J77-J78</f>
        <v>0</v>
      </c>
    </row>
    <row r="79" spans="1:13" x14ac:dyDescent="0.25">
      <c r="A79" s="8"/>
      <c r="B79" s="624"/>
      <c r="C79" s="624"/>
      <c r="D79" s="6"/>
      <c r="E79" s="81"/>
      <c r="J79" s="156"/>
    </row>
    <row r="80" spans="1:13" x14ac:dyDescent="0.25">
      <c r="A80" s="8"/>
      <c r="B80" s="624"/>
      <c r="C80" s="624"/>
      <c r="D80" s="6"/>
      <c r="E80" s="81"/>
    </row>
    <row r="81" spans="1:6" x14ac:dyDescent="0.25">
      <c r="A81" s="13"/>
      <c r="B81" s="110"/>
      <c r="C81" s="110"/>
      <c r="D81" s="5"/>
      <c r="E81" s="87"/>
    </row>
    <row r="82" spans="1:6" x14ac:dyDescent="0.25">
      <c r="A82" s="28" t="s">
        <v>32</v>
      </c>
      <c r="B82" s="5" t="s">
        <v>348</v>
      </c>
      <c r="F82" s="71"/>
    </row>
    <row r="83" spans="1:6" x14ac:dyDescent="0.25">
      <c r="B83" s="11" t="s">
        <v>37</v>
      </c>
    </row>
    <row r="84" spans="1:6" x14ac:dyDescent="0.25">
      <c r="A84" s="38" t="s">
        <v>27</v>
      </c>
      <c r="B84" s="36" t="s">
        <v>41</v>
      </c>
      <c r="C84" s="33" t="s">
        <v>44</v>
      </c>
      <c r="D84" s="288" t="s">
        <v>611</v>
      </c>
      <c r="E84" s="33" t="s">
        <v>45</v>
      </c>
    </row>
    <row r="85" spans="1:6" x14ac:dyDescent="0.25">
      <c r="A85" s="116" t="s">
        <v>9</v>
      </c>
      <c r="B85" s="540" t="s">
        <v>1076</v>
      </c>
      <c r="C85" s="293">
        <v>45253</v>
      </c>
      <c r="D85" s="106">
        <v>120</v>
      </c>
      <c r="E85" s="106">
        <v>9500</v>
      </c>
    </row>
    <row r="86" spans="1:6" ht="30" x14ac:dyDescent="0.25">
      <c r="A86" s="106">
        <v>2</v>
      </c>
      <c r="B86" s="535" t="s">
        <v>1078</v>
      </c>
      <c r="C86" s="293">
        <v>45259</v>
      </c>
      <c r="D86" s="106">
        <v>138</v>
      </c>
      <c r="E86" s="106">
        <v>12800</v>
      </c>
    </row>
    <row r="87" spans="1:6" x14ac:dyDescent="0.25">
      <c r="A87" s="106">
        <v>3</v>
      </c>
      <c r="B87" s="540" t="s">
        <v>1092</v>
      </c>
      <c r="C87" s="293">
        <v>45285</v>
      </c>
      <c r="D87" s="106">
        <v>159</v>
      </c>
      <c r="E87" s="106">
        <v>8600</v>
      </c>
    </row>
    <row r="88" spans="1:6" x14ac:dyDescent="0.25">
      <c r="A88" s="106">
        <v>4</v>
      </c>
      <c r="B88" s="614" t="s">
        <v>1368</v>
      </c>
      <c r="C88" s="299"/>
      <c r="D88" s="106"/>
      <c r="E88" s="106">
        <v>257237</v>
      </c>
    </row>
    <row r="89" spans="1:6" x14ac:dyDescent="0.25">
      <c r="A89" s="28" t="s">
        <v>33</v>
      </c>
      <c r="B89" s="28" t="s">
        <v>46</v>
      </c>
      <c r="C89" s="28"/>
      <c r="D89" s="28"/>
      <c r="E89" s="28"/>
      <c r="F89" s="28"/>
    </row>
    <row r="90" spans="1:6" x14ac:dyDescent="0.25">
      <c r="B90" s="28" t="s">
        <v>47</v>
      </c>
      <c r="C90" s="28"/>
      <c r="D90" s="28"/>
      <c r="E90" s="28"/>
      <c r="F90" s="28"/>
    </row>
    <row r="91" spans="1:6" x14ac:dyDescent="0.25">
      <c r="B91" s="28" t="s">
        <v>48</v>
      </c>
      <c r="C91" s="28"/>
      <c r="D91" s="28"/>
      <c r="E91" s="28"/>
      <c r="F91" s="28"/>
    </row>
    <row r="92" spans="1:6" x14ac:dyDescent="0.25">
      <c r="B92" s="57" t="s">
        <v>114</v>
      </c>
      <c r="C92" s="29"/>
      <c r="D92" s="29"/>
      <c r="E92" s="29"/>
      <c r="F92" s="29"/>
    </row>
    <row r="93" spans="1:6" x14ac:dyDescent="0.25">
      <c r="B93" s="57" t="s">
        <v>115</v>
      </c>
      <c r="C93" s="29"/>
      <c r="D93" s="29"/>
      <c r="E93" s="29"/>
      <c r="F93" s="29"/>
    </row>
    <row r="94" spans="1:6" x14ac:dyDescent="0.25">
      <c r="B94" s="57" t="s">
        <v>116</v>
      </c>
      <c r="C94" s="29"/>
      <c r="D94" s="29"/>
      <c r="E94" s="29"/>
      <c r="F94" s="29"/>
    </row>
    <row r="97" spans="2:2" x14ac:dyDescent="0.25">
      <c r="B97" s="347" t="s">
        <v>687</v>
      </c>
    </row>
  </sheetData>
  <mergeCells count="30">
    <mergeCell ref="B52:C52"/>
    <mergeCell ref="B5:E5"/>
    <mergeCell ref="B9:C9"/>
    <mergeCell ref="B10:E10"/>
    <mergeCell ref="B11:F11"/>
    <mergeCell ref="B12:F12"/>
    <mergeCell ref="B66:C66"/>
    <mergeCell ref="B54:C54"/>
    <mergeCell ref="B55:C55"/>
    <mergeCell ref="B57:C57"/>
    <mergeCell ref="B58:C58"/>
    <mergeCell ref="B59:C59"/>
    <mergeCell ref="B60:C60"/>
    <mergeCell ref="B61:C61"/>
    <mergeCell ref="B62:C62"/>
    <mergeCell ref="B64:C64"/>
    <mergeCell ref="B65:C65"/>
    <mergeCell ref="B79:C79"/>
    <mergeCell ref="B80:C80"/>
    <mergeCell ref="B67:C67"/>
    <mergeCell ref="B68:C68"/>
    <mergeCell ref="B70:C70"/>
    <mergeCell ref="B72:C72"/>
    <mergeCell ref="B77:C77"/>
    <mergeCell ref="B78:C78"/>
    <mergeCell ref="B73:C73"/>
    <mergeCell ref="B74:C74"/>
    <mergeCell ref="B75:C75"/>
    <mergeCell ref="B76:C76"/>
    <mergeCell ref="B71:C71"/>
  </mergeCells>
  <pageMargins left="0.69930555555555596" right="0.69930555555555596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>
    <tabColor rgb="FF00B0F0"/>
  </sheetPr>
  <dimension ref="A1:L145"/>
  <sheetViews>
    <sheetView topLeftCell="A10" workbookViewId="0">
      <selection activeCell="H21" sqref="G21:H21"/>
    </sheetView>
  </sheetViews>
  <sheetFormatPr defaultRowHeight="15" x14ac:dyDescent="0.25"/>
  <cols>
    <col min="1" max="1" width="4.5703125" customWidth="1"/>
    <col min="2" max="2" width="41.85546875" customWidth="1"/>
    <col min="3" max="3" width="18.42578125" customWidth="1"/>
    <col min="4" max="4" width="10.140625" customWidth="1"/>
    <col min="5" max="5" width="11.85546875" customWidth="1"/>
    <col min="6" max="6" width="10" customWidth="1"/>
    <col min="10" max="10" width="9.42578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2" t="s">
        <v>630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894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88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78670.95</v>
      </c>
      <c r="F13" s="267"/>
    </row>
    <row r="14" spans="1:6" x14ac:dyDescent="0.25">
      <c r="A14" s="19"/>
      <c r="B14" s="5" t="s">
        <v>394</v>
      </c>
      <c r="C14" s="5"/>
      <c r="D14" s="18"/>
      <c r="E14" s="79">
        <v>73242.84</v>
      </c>
      <c r="F14" s="267"/>
    </row>
    <row r="15" spans="1:6" x14ac:dyDescent="0.25">
      <c r="A15" s="13" t="s">
        <v>14</v>
      </c>
      <c r="B15" s="5"/>
      <c r="C15" s="5"/>
      <c r="D15" s="18"/>
      <c r="E15" s="87"/>
      <c r="F15" s="267"/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358388.5</v>
      </c>
    </row>
    <row r="19" spans="1:6" x14ac:dyDescent="0.25">
      <c r="A19" s="13"/>
      <c r="B19" s="25" t="s">
        <v>19</v>
      </c>
      <c r="C19" s="26"/>
      <c r="D19" s="27"/>
      <c r="E19" s="15">
        <v>357194.97</v>
      </c>
    </row>
    <row r="20" spans="1:6" x14ac:dyDescent="0.25">
      <c r="A20" s="13"/>
      <c r="B20" s="25" t="s">
        <v>20</v>
      </c>
      <c r="C20" s="26"/>
      <c r="D20" s="27"/>
      <c r="E20" s="16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5" t="s">
        <v>895</v>
      </c>
      <c r="C24" s="65">
        <v>45232</v>
      </c>
      <c r="D24" s="66">
        <v>0</v>
      </c>
      <c r="E24" s="66">
        <v>2846.54</v>
      </c>
    </row>
    <row r="25" spans="1:6" x14ac:dyDescent="0.25">
      <c r="A25" s="13"/>
      <c r="B25" s="65" t="s">
        <v>896</v>
      </c>
      <c r="C25" s="65">
        <v>45198</v>
      </c>
      <c r="D25" s="66">
        <v>0</v>
      </c>
      <c r="E25" s="66">
        <v>5831.54</v>
      </c>
    </row>
    <row r="26" spans="1:6" x14ac:dyDescent="0.25">
      <c r="A26" s="13"/>
      <c r="B26" s="65" t="s">
        <v>897</v>
      </c>
      <c r="C26" s="65">
        <v>45262</v>
      </c>
      <c r="D26" s="66">
        <v>0</v>
      </c>
      <c r="E26" s="66">
        <v>2197.83</v>
      </c>
    </row>
    <row r="27" spans="1:6" x14ac:dyDescent="0.25">
      <c r="A27" s="13"/>
      <c r="B27" s="65" t="s">
        <v>898</v>
      </c>
      <c r="C27" s="65">
        <v>45287</v>
      </c>
      <c r="D27" s="66">
        <v>25000</v>
      </c>
      <c r="E27" s="66">
        <v>38301.120000000003</v>
      </c>
    </row>
    <row r="28" spans="1:6" x14ac:dyDescent="0.25">
      <c r="A28" s="13" t="s">
        <v>24</v>
      </c>
      <c r="B28" s="5" t="s">
        <v>628</v>
      </c>
      <c r="C28" s="11"/>
      <c r="D28" s="11"/>
      <c r="E28" s="14"/>
      <c r="F28" s="28"/>
    </row>
    <row r="29" spans="1:6" x14ac:dyDescent="0.25">
      <c r="A29" s="13"/>
      <c r="B29" s="5" t="s">
        <v>629</v>
      </c>
      <c r="C29" s="11"/>
      <c r="D29" s="11"/>
      <c r="E29" s="14"/>
      <c r="F29" s="28"/>
    </row>
    <row r="30" spans="1:6" x14ac:dyDescent="0.25">
      <c r="A30" s="13"/>
      <c r="B30" s="11" t="s">
        <v>39</v>
      </c>
      <c r="C30" s="5"/>
      <c r="D30" s="5"/>
      <c r="E30" s="1"/>
    </row>
    <row r="31" spans="1:6" x14ac:dyDescent="0.25">
      <c r="A31" s="13"/>
      <c r="B31" s="24" t="s">
        <v>25</v>
      </c>
      <c r="C31" s="5"/>
      <c r="D31" s="5"/>
      <c r="E31" s="1"/>
    </row>
    <row r="32" spans="1:6" x14ac:dyDescent="0.25">
      <c r="A32" s="13"/>
      <c r="B32" s="24" t="s">
        <v>26</v>
      </c>
      <c r="C32" s="5"/>
      <c r="D32" s="5"/>
      <c r="E32" s="1"/>
    </row>
    <row r="33" spans="1:12" x14ac:dyDescent="0.25">
      <c r="A33" s="13"/>
      <c r="B33" s="24"/>
      <c r="C33" s="5"/>
      <c r="D33" s="5"/>
      <c r="E33" s="1"/>
    </row>
    <row r="34" spans="1:12" x14ac:dyDescent="0.25">
      <c r="A34" s="8" t="s">
        <v>27</v>
      </c>
      <c r="B34" s="639" t="s">
        <v>28</v>
      </c>
      <c r="C34" s="640"/>
      <c r="D34" s="6"/>
      <c r="E34" s="12" t="s">
        <v>29</v>
      </c>
    </row>
    <row r="35" spans="1:12" ht="39" customHeight="1" x14ac:dyDescent="0.25">
      <c r="A35" s="8">
        <v>1</v>
      </c>
      <c r="B35" s="664" t="s">
        <v>702</v>
      </c>
      <c r="C35" s="665"/>
      <c r="D35" s="6"/>
      <c r="E35" s="81">
        <v>36774.54</v>
      </c>
    </row>
    <row r="36" spans="1:12" ht="58.5" customHeight="1" x14ac:dyDescent="0.25">
      <c r="A36" s="8">
        <v>2</v>
      </c>
      <c r="B36" s="660" t="s">
        <v>704</v>
      </c>
      <c r="C36" s="661"/>
      <c r="D36" s="6"/>
      <c r="E36" s="81">
        <v>13454.100000000002</v>
      </c>
    </row>
    <row r="37" spans="1:12" x14ac:dyDescent="0.25">
      <c r="A37" s="8">
        <v>3</v>
      </c>
      <c r="B37" s="623" t="s">
        <v>307</v>
      </c>
      <c r="C37" s="623"/>
      <c r="D37" s="6"/>
      <c r="E37" s="81">
        <v>16144.920000000002</v>
      </c>
    </row>
    <row r="38" spans="1:12" x14ac:dyDescent="0.25">
      <c r="A38" s="8">
        <v>4</v>
      </c>
      <c r="B38" s="662" t="s">
        <v>339</v>
      </c>
      <c r="C38" s="663"/>
      <c r="D38" s="6"/>
      <c r="E38" s="81">
        <v>0</v>
      </c>
      <c r="J38" s="72"/>
      <c r="L38" s="72"/>
    </row>
    <row r="39" spans="1:12" x14ac:dyDescent="0.25">
      <c r="A39" s="8">
        <v>5</v>
      </c>
      <c r="B39" s="623" t="s">
        <v>338</v>
      </c>
      <c r="C39" s="623"/>
      <c r="D39" s="6"/>
      <c r="E39" s="31">
        <v>0</v>
      </c>
      <c r="J39" s="72"/>
    </row>
    <row r="40" spans="1:12" x14ac:dyDescent="0.25">
      <c r="A40" s="8">
        <v>6</v>
      </c>
      <c r="B40" s="623" t="s">
        <v>620</v>
      </c>
      <c r="C40" s="623"/>
      <c r="D40" s="6"/>
      <c r="E40" s="31">
        <v>0</v>
      </c>
      <c r="J40" s="72"/>
    </row>
    <row r="41" spans="1:12" x14ac:dyDescent="0.25">
      <c r="A41" s="8">
        <v>7</v>
      </c>
      <c r="B41" s="628" t="s">
        <v>31</v>
      </c>
      <c r="C41" s="628"/>
      <c r="D41" s="6"/>
      <c r="E41" s="31">
        <v>21526.560000000001</v>
      </c>
    </row>
    <row r="42" spans="1:12" x14ac:dyDescent="0.25">
      <c r="A42" s="8">
        <v>8</v>
      </c>
      <c r="B42" s="623" t="s">
        <v>330</v>
      </c>
      <c r="C42" s="623"/>
      <c r="D42" s="6"/>
      <c r="E42" s="31">
        <v>69096</v>
      </c>
      <c r="J42" s="72"/>
    </row>
    <row r="43" spans="1:12" x14ac:dyDescent="0.25">
      <c r="A43" s="8">
        <v>9</v>
      </c>
      <c r="B43" s="623" t="s">
        <v>336</v>
      </c>
      <c r="C43" s="623"/>
      <c r="D43" s="6"/>
      <c r="E43" s="31">
        <v>1338.02</v>
      </c>
      <c r="J43" s="72"/>
    </row>
    <row r="44" spans="1:12" x14ac:dyDescent="0.25">
      <c r="A44" s="8">
        <v>10</v>
      </c>
      <c r="B44" s="659" t="s">
        <v>703</v>
      </c>
      <c r="C44" s="628"/>
      <c r="D44" s="6"/>
      <c r="E44" s="31">
        <v>8969.4000000000015</v>
      </c>
    </row>
    <row r="45" spans="1:12" x14ac:dyDescent="0.25">
      <c r="A45" s="8">
        <v>11</v>
      </c>
      <c r="B45" s="623" t="s">
        <v>311</v>
      </c>
      <c r="C45" s="623"/>
      <c r="D45" s="6"/>
      <c r="E45" s="73">
        <v>37671.480000000003</v>
      </c>
    </row>
    <row r="46" spans="1:12" x14ac:dyDescent="0.25">
      <c r="A46" s="8">
        <v>12</v>
      </c>
      <c r="B46" s="623" t="s">
        <v>312</v>
      </c>
      <c r="C46" s="623"/>
      <c r="D46" s="6"/>
      <c r="E46" s="162">
        <v>42156.180000000008</v>
      </c>
    </row>
    <row r="47" spans="1:12" x14ac:dyDescent="0.25">
      <c r="A47" s="8">
        <v>14</v>
      </c>
      <c r="B47" s="623" t="s">
        <v>319</v>
      </c>
      <c r="C47" s="623"/>
      <c r="D47" s="6"/>
      <c r="E47" s="73">
        <v>0</v>
      </c>
    </row>
    <row r="48" spans="1:12" x14ac:dyDescent="0.25">
      <c r="A48" s="8">
        <v>15</v>
      </c>
      <c r="B48" s="623" t="s">
        <v>314</v>
      </c>
      <c r="C48" s="623"/>
      <c r="D48" s="6"/>
      <c r="E48" s="31">
        <v>1961.54</v>
      </c>
    </row>
    <row r="49" spans="1:12" x14ac:dyDescent="0.25">
      <c r="A49" s="8">
        <v>17</v>
      </c>
      <c r="B49" s="626" t="s">
        <v>627</v>
      </c>
      <c r="C49" s="627"/>
      <c r="D49" s="6"/>
      <c r="E49" s="73">
        <v>60991.92</v>
      </c>
    </row>
    <row r="50" spans="1:12" x14ac:dyDescent="0.25">
      <c r="A50" s="8">
        <v>18</v>
      </c>
      <c r="B50" s="623" t="s">
        <v>35</v>
      </c>
      <c r="C50" s="623"/>
      <c r="D50" s="6"/>
      <c r="E50" s="73">
        <v>21559.57</v>
      </c>
      <c r="J50" s="72"/>
    </row>
    <row r="51" spans="1:12" x14ac:dyDescent="0.25">
      <c r="A51" s="8">
        <v>19</v>
      </c>
      <c r="B51" s="626" t="s">
        <v>387</v>
      </c>
      <c r="C51" s="627"/>
      <c r="D51" s="6"/>
      <c r="E51" s="73">
        <v>0</v>
      </c>
    </row>
    <row r="52" spans="1:12" x14ac:dyDescent="0.25">
      <c r="A52" s="8">
        <v>20</v>
      </c>
      <c r="B52" s="626" t="s">
        <v>388</v>
      </c>
      <c r="C52" s="627"/>
      <c r="D52" s="6"/>
      <c r="E52" s="73">
        <v>0</v>
      </c>
    </row>
    <row r="53" spans="1:12" x14ac:dyDescent="0.25">
      <c r="A53" s="8">
        <v>21</v>
      </c>
      <c r="B53" s="626" t="s">
        <v>389</v>
      </c>
      <c r="C53" s="627"/>
      <c r="D53" s="6"/>
      <c r="E53" s="73">
        <v>0</v>
      </c>
    </row>
    <row r="54" spans="1:12" x14ac:dyDescent="0.25">
      <c r="A54" s="8">
        <v>22</v>
      </c>
      <c r="B54" s="626" t="s">
        <v>390</v>
      </c>
      <c r="C54" s="627"/>
      <c r="D54" s="6"/>
      <c r="E54" s="73">
        <v>0</v>
      </c>
    </row>
    <row r="55" spans="1:12" x14ac:dyDescent="0.25">
      <c r="A55" s="8">
        <v>23</v>
      </c>
      <c r="B55" s="624" t="s">
        <v>652</v>
      </c>
      <c r="C55" s="624"/>
      <c r="D55" s="6"/>
      <c r="E55" s="81">
        <f>SUM(E35:E54)</f>
        <v>331644.23000000004</v>
      </c>
      <c r="J55" s="163"/>
    </row>
    <row r="56" spans="1:12" x14ac:dyDescent="0.25">
      <c r="A56" s="8">
        <v>24</v>
      </c>
      <c r="B56" s="624" t="s">
        <v>676</v>
      </c>
      <c r="C56" s="625"/>
      <c r="D56" s="6"/>
      <c r="E56" s="81">
        <f>E19</f>
        <v>357194.97</v>
      </c>
      <c r="J56" s="96"/>
    </row>
    <row r="57" spans="1:12" x14ac:dyDescent="0.25">
      <c r="A57" s="8"/>
      <c r="B57" s="624"/>
      <c r="C57" s="624"/>
      <c r="D57" s="6"/>
      <c r="E57" s="81"/>
      <c r="J57" s="72"/>
    </row>
    <row r="58" spans="1:12" x14ac:dyDescent="0.25">
      <c r="A58" s="8"/>
      <c r="B58" s="624"/>
      <c r="C58" s="624"/>
      <c r="D58" s="6"/>
      <c r="E58" s="81"/>
    </row>
    <row r="59" spans="1:12" x14ac:dyDescent="0.25">
      <c r="A59" s="28" t="s">
        <v>32</v>
      </c>
      <c r="B59" s="11" t="s">
        <v>36</v>
      </c>
      <c r="F59" s="71"/>
    </row>
    <row r="60" spans="1:12" x14ac:dyDescent="0.25">
      <c r="B60" s="11" t="s">
        <v>37</v>
      </c>
      <c r="L60" s="72"/>
    </row>
    <row r="61" spans="1:12" x14ac:dyDescent="0.25">
      <c r="A61" s="38" t="s">
        <v>27</v>
      </c>
      <c r="B61" s="36" t="s">
        <v>41</v>
      </c>
      <c r="C61" s="33" t="s">
        <v>44</v>
      </c>
      <c r="D61" s="33" t="s">
        <v>45</v>
      </c>
      <c r="E61" s="33"/>
    </row>
    <row r="62" spans="1:12" x14ac:dyDescent="0.25">
      <c r="A62" s="37"/>
      <c r="B62" s="37"/>
      <c r="C62" s="34" t="s">
        <v>42</v>
      </c>
      <c r="D62" s="34" t="s">
        <v>1</v>
      </c>
      <c r="E62" s="34"/>
    </row>
    <row r="63" spans="1:12" x14ac:dyDescent="0.25">
      <c r="A63" s="30"/>
      <c r="B63" s="30"/>
      <c r="C63" s="35" t="s">
        <v>43</v>
      </c>
      <c r="D63" s="35"/>
      <c r="E63" s="35"/>
    </row>
    <row r="64" spans="1:12" x14ac:dyDescent="0.25">
      <c r="A64" s="41" t="s">
        <v>9</v>
      </c>
      <c r="B64" s="41"/>
      <c r="C64" s="39"/>
      <c r="D64" s="39"/>
      <c r="E64" s="39"/>
    </row>
    <row r="65" spans="1:6" x14ac:dyDescent="0.25">
      <c r="A65" s="30"/>
      <c r="B65" s="42"/>
      <c r="C65" s="31"/>
      <c r="D65" s="31"/>
      <c r="E65" s="30"/>
    </row>
    <row r="66" spans="1:6" x14ac:dyDescent="0.25">
      <c r="A66" s="28" t="s">
        <v>33</v>
      </c>
      <c r="B66" s="28" t="s">
        <v>46</v>
      </c>
      <c r="C66" s="28"/>
      <c r="D66" s="28"/>
      <c r="E66" s="28"/>
      <c r="F66" s="28"/>
    </row>
    <row r="67" spans="1:6" x14ac:dyDescent="0.25">
      <c r="B67" s="28" t="s">
        <v>47</v>
      </c>
      <c r="C67" s="28"/>
      <c r="D67" s="28"/>
      <c r="E67" s="28"/>
      <c r="F67" s="28"/>
    </row>
    <row r="68" spans="1:6" x14ac:dyDescent="0.25">
      <c r="B68" s="28" t="s">
        <v>48</v>
      </c>
      <c r="C68" s="28"/>
      <c r="D68" s="28"/>
      <c r="E68" s="28"/>
      <c r="F68" s="28"/>
    </row>
    <row r="69" spans="1:6" x14ac:dyDescent="0.25">
      <c r="B69" s="57" t="s">
        <v>114</v>
      </c>
      <c r="C69" s="29"/>
      <c r="D69" s="29"/>
      <c r="E69" s="29"/>
      <c r="F69" s="29"/>
    </row>
    <row r="70" spans="1:6" x14ac:dyDescent="0.25">
      <c r="B70" s="57" t="s">
        <v>115</v>
      </c>
      <c r="C70" s="29"/>
      <c r="D70" s="29"/>
      <c r="E70" s="29"/>
      <c r="F70" s="29"/>
    </row>
    <row r="71" spans="1:6" x14ac:dyDescent="0.25">
      <c r="B71" s="57" t="s">
        <v>116</v>
      </c>
      <c r="C71" s="29"/>
      <c r="D71" s="29"/>
      <c r="E71" s="29"/>
      <c r="F71" s="29"/>
    </row>
    <row r="74" spans="1:6" x14ac:dyDescent="0.25">
      <c r="B74" s="347" t="s">
        <v>687</v>
      </c>
    </row>
    <row r="76" spans="1:6" x14ac:dyDescent="0.25">
      <c r="A76" s="1"/>
      <c r="B76" s="1"/>
      <c r="C76" s="2" t="s">
        <v>0</v>
      </c>
      <c r="D76" s="3"/>
      <c r="E76" s="1"/>
    </row>
    <row r="77" spans="1:6" x14ac:dyDescent="0.25">
      <c r="A77" s="1"/>
      <c r="B77" s="14" t="s">
        <v>6</v>
      </c>
      <c r="C77" s="2"/>
      <c r="D77" s="3"/>
      <c r="E77" s="1"/>
    </row>
    <row r="78" spans="1:6" x14ac:dyDescent="0.25">
      <c r="A78" s="1"/>
      <c r="B78" s="2" t="s">
        <v>630</v>
      </c>
      <c r="C78" s="2"/>
      <c r="D78" s="3"/>
      <c r="E78" s="1"/>
    </row>
    <row r="79" spans="1:6" x14ac:dyDescent="0.25">
      <c r="A79" s="1"/>
      <c r="B79" s="14" t="s">
        <v>8</v>
      </c>
      <c r="C79" s="2"/>
      <c r="D79" s="3"/>
      <c r="E79" s="1"/>
    </row>
    <row r="80" spans="1:6" ht="15" customHeight="1" x14ac:dyDescent="0.25">
      <c r="A80" s="4"/>
      <c r="B80" s="629" t="s">
        <v>1018</v>
      </c>
      <c r="C80" s="629"/>
      <c r="D80" s="629"/>
      <c r="E80" s="629"/>
    </row>
    <row r="81" spans="1:6" x14ac:dyDescent="0.25">
      <c r="A81" s="4"/>
      <c r="B81" s="20"/>
      <c r="C81" s="21"/>
      <c r="D81" s="21"/>
      <c r="E81" s="21"/>
    </row>
    <row r="82" spans="1:6" x14ac:dyDescent="0.25">
      <c r="A82" s="22" t="s">
        <v>9</v>
      </c>
      <c r="B82" s="20" t="s">
        <v>10</v>
      </c>
      <c r="C82" s="21"/>
      <c r="D82" s="21"/>
      <c r="E82" s="21"/>
    </row>
    <row r="83" spans="1:6" x14ac:dyDescent="0.25">
      <c r="A83" s="4"/>
      <c r="B83" s="23" t="s">
        <v>1019</v>
      </c>
      <c r="C83" s="21"/>
      <c r="D83" s="21"/>
      <c r="E83" s="21"/>
    </row>
    <row r="84" spans="1:6" x14ac:dyDescent="0.25">
      <c r="A84" s="4"/>
      <c r="B84" s="630" t="s">
        <v>11</v>
      </c>
      <c r="C84" s="630"/>
      <c r="D84" s="21"/>
      <c r="E84" s="21"/>
    </row>
    <row r="85" spans="1:6" ht="15" customHeight="1" x14ac:dyDescent="0.25">
      <c r="A85" s="4"/>
      <c r="B85" s="630" t="s">
        <v>62</v>
      </c>
      <c r="C85" s="630"/>
      <c r="D85" s="630"/>
      <c r="E85" s="630"/>
    </row>
    <row r="86" spans="1:6" ht="15" customHeight="1" x14ac:dyDescent="0.25">
      <c r="A86" s="4"/>
      <c r="B86" s="630" t="s">
        <v>12</v>
      </c>
      <c r="C86" s="630"/>
      <c r="D86" s="630"/>
      <c r="E86" s="630"/>
      <c r="F86" s="630"/>
    </row>
    <row r="87" spans="1:6" ht="15" customHeight="1" x14ac:dyDescent="0.25">
      <c r="A87" s="4"/>
      <c r="B87" s="630" t="s">
        <v>88</v>
      </c>
      <c r="C87" s="630"/>
      <c r="D87" s="630"/>
      <c r="E87" s="630"/>
      <c r="F87" s="630"/>
    </row>
    <row r="88" spans="1:6" x14ac:dyDescent="0.25">
      <c r="A88" s="19" t="s">
        <v>13</v>
      </c>
      <c r="B88" s="5" t="s">
        <v>663</v>
      </c>
      <c r="C88" s="5"/>
      <c r="D88" s="18"/>
      <c r="E88" s="79">
        <v>78670.95</v>
      </c>
      <c r="F88" s="267"/>
    </row>
    <row r="89" spans="1:6" x14ac:dyDescent="0.25">
      <c r="A89" s="19"/>
      <c r="B89" s="5" t="s">
        <v>1020</v>
      </c>
      <c r="C89" s="5"/>
      <c r="D89" s="18"/>
      <c r="E89" s="79">
        <v>60922.21</v>
      </c>
      <c r="F89" s="267"/>
    </row>
    <row r="90" spans="1:6" x14ac:dyDescent="0.25">
      <c r="A90" s="13" t="s">
        <v>14</v>
      </c>
      <c r="B90" s="5" t="s">
        <v>654</v>
      </c>
      <c r="C90" s="5"/>
      <c r="D90" s="18"/>
      <c r="E90" s="87">
        <f>E128</f>
        <v>-96061.85</v>
      </c>
      <c r="F90" s="267"/>
    </row>
    <row r="91" spans="1:6" x14ac:dyDescent="0.25">
      <c r="A91" s="13" t="s">
        <v>15</v>
      </c>
      <c r="B91" s="11" t="s">
        <v>16</v>
      </c>
      <c r="C91" s="5"/>
      <c r="D91" s="5"/>
      <c r="E91" s="1"/>
    </row>
    <row r="92" spans="1:6" x14ac:dyDescent="0.25">
      <c r="A92" s="13"/>
      <c r="B92" s="24" t="s">
        <v>17</v>
      </c>
      <c r="C92" s="5"/>
      <c r="D92" s="5"/>
      <c r="E92" s="1"/>
    </row>
    <row r="93" spans="1:6" x14ac:dyDescent="0.25">
      <c r="A93" s="13"/>
      <c r="B93" s="25" t="s">
        <v>18</v>
      </c>
      <c r="C93" s="26"/>
      <c r="D93" s="27"/>
      <c r="E93" s="15">
        <v>31401.65</v>
      </c>
    </row>
    <row r="94" spans="1:6" x14ac:dyDescent="0.25">
      <c r="A94" s="13"/>
      <c r="B94" s="25" t="s">
        <v>19</v>
      </c>
      <c r="C94" s="26"/>
      <c r="D94" s="27"/>
      <c r="E94" s="15">
        <v>50016.43</v>
      </c>
    </row>
    <row r="95" spans="1:6" x14ac:dyDescent="0.25">
      <c r="A95" s="13"/>
      <c r="B95" s="25" t="s">
        <v>20</v>
      </c>
      <c r="C95" s="26"/>
      <c r="D95" s="27"/>
      <c r="E95" s="16"/>
    </row>
    <row r="96" spans="1:6" x14ac:dyDescent="0.25">
      <c r="A96" s="13"/>
      <c r="B96" s="24" t="s">
        <v>21</v>
      </c>
      <c r="C96" s="5"/>
      <c r="D96" s="5"/>
      <c r="E96" s="1"/>
    </row>
    <row r="97" spans="1:9" x14ac:dyDescent="0.25">
      <c r="A97" s="13"/>
      <c r="B97" s="10">
        <v>0</v>
      </c>
      <c r="C97" s="5"/>
      <c r="D97" s="5"/>
      <c r="E97" s="1"/>
    </row>
    <row r="98" spans="1:9" x14ac:dyDescent="0.25">
      <c r="A98" s="13"/>
      <c r="B98" s="24" t="s">
        <v>54</v>
      </c>
      <c r="C98" s="5"/>
      <c r="D98" s="5"/>
      <c r="E98" s="1"/>
    </row>
    <row r="99" spans="1:9" x14ac:dyDescent="0.25">
      <c r="A99" s="13" t="s">
        <v>24</v>
      </c>
      <c r="B99" s="5" t="s">
        <v>628</v>
      </c>
      <c r="C99" s="11"/>
      <c r="D99" s="11"/>
      <c r="E99" s="14"/>
      <c r="F99" s="28"/>
    </row>
    <row r="100" spans="1:9" x14ac:dyDescent="0.25">
      <c r="A100" s="13"/>
      <c r="B100" s="5" t="s">
        <v>629</v>
      </c>
      <c r="C100" s="11"/>
      <c r="D100" s="11"/>
      <c r="E100" s="14"/>
      <c r="F100" s="28"/>
    </row>
    <row r="101" spans="1:9" x14ac:dyDescent="0.25">
      <c r="A101" s="13"/>
      <c r="B101" s="11" t="s">
        <v>39</v>
      </c>
      <c r="C101" s="5"/>
      <c r="D101" s="5"/>
      <c r="E101" s="1"/>
    </row>
    <row r="102" spans="1:9" x14ac:dyDescent="0.25">
      <c r="A102" s="13"/>
      <c r="B102" s="24" t="s">
        <v>25</v>
      </c>
      <c r="C102" s="5"/>
      <c r="D102" s="5"/>
      <c r="E102" s="1"/>
    </row>
    <row r="103" spans="1:9" x14ac:dyDescent="0.25">
      <c r="A103" s="13"/>
      <c r="B103" s="24" t="s">
        <v>26</v>
      </c>
      <c r="C103" s="5"/>
      <c r="D103" s="5"/>
      <c r="E103" s="1"/>
    </row>
    <row r="104" spans="1:9" x14ac:dyDescent="0.25">
      <c r="A104" s="13"/>
      <c r="B104" s="24"/>
      <c r="C104" s="5"/>
      <c r="D104" s="5"/>
      <c r="E104" s="1"/>
    </row>
    <row r="105" spans="1:9" x14ac:dyDescent="0.25">
      <c r="A105" s="8" t="s">
        <v>27</v>
      </c>
      <c r="B105" s="639" t="s">
        <v>28</v>
      </c>
      <c r="C105" s="640"/>
      <c r="D105" s="6"/>
      <c r="E105" s="12" t="s">
        <v>29</v>
      </c>
    </row>
    <row r="106" spans="1:9" ht="26.25" customHeight="1" x14ac:dyDescent="0.25">
      <c r="A106" s="8">
        <v>1</v>
      </c>
      <c r="B106" s="664" t="s">
        <v>702</v>
      </c>
      <c r="C106" s="665"/>
      <c r="D106" s="6"/>
      <c r="E106" s="81">
        <v>3307.47</v>
      </c>
      <c r="I106" s="72">
        <f>'[3]В31-Д'!$E$19</f>
        <v>3307.47</v>
      </c>
    </row>
    <row r="107" spans="1:9" ht="15" customHeight="1" x14ac:dyDescent="0.25">
      <c r="A107" s="8">
        <v>2</v>
      </c>
      <c r="B107" s="660" t="s">
        <v>704</v>
      </c>
      <c r="C107" s="661"/>
      <c r="D107" s="6"/>
      <c r="E107" s="81">
        <v>0</v>
      </c>
      <c r="I107" s="72">
        <f>'[3]В31-Д'!$E$21</f>
        <v>1210.0500000000002</v>
      </c>
    </row>
    <row r="108" spans="1:9" x14ac:dyDescent="0.25">
      <c r="A108" s="8">
        <v>3</v>
      </c>
      <c r="B108" s="623" t="s">
        <v>307</v>
      </c>
      <c r="C108" s="623"/>
      <c r="D108" s="6"/>
      <c r="E108" s="81">
        <v>1984.482</v>
      </c>
      <c r="I108" s="72">
        <v>1984.482</v>
      </c>
    </row>
    <row r="109" spans="1:9" x14ac:dyDescent="0.25">
      <c r="A109" s="8">
        <v>4</v>
      </c>
      <c r="B109" s="662" t="s">
        <v>339</v>
      </c>
      <c r="C109" s="663"/>
      <c r="D109" s="6"/>
      <c r="E109" s="81">
        <v>0</v>
      </c>
      <c r="I109">
        <v>645.36000000000013</v>
      </c>
    </row>
    <row r="110" spans="1:9" x14ac:dyDescent="0.25">
      <c r="A110" s="8">
        <v>5</v>
      </c>
      <c r="B110" s="623" t="s">
        <v>338</v>
      </c>
      <c r="C110" s="623"/>
      <c r="D110" s="6"/>
      <c r="E110" s="31">
        <v>0</v>
      </c>
      <c r="I110">
        <v>806.7</v>
      </c>
    </row>
    <row r="111" spans="1:9" x14ac:dyDescent="0.25">
      <c r="A111" s="8">
        <v>6</v>
      </c>
      <c r="B111" s="623" t="s">
        <v>620</v>
      </c>
      <c r="C111" s="623"/>
      <c r="D111" s="6"/>
      <c r="E111" s="31">
        <v>0</v>
      </c>
    </row>
    <row r="112" spans="1:9" x14ac:dyDescent="0.25">
      <c r="A112" s="8">
        <v>7</v>
      </c>
      <c r="B112" s="628" t="s">
        <v>31</v>
      </c>
      <c r="C112" s="628"/>
      <c r="D112" s="6"/>
      <c r="E112" s="31">
        <v>1936.08</v>
      </c>
      <c r="I112">
        <v>1936.08</v>
      </c>
    </row>
    <row r="113" spans="1:9" x14ac:dyDescent="0.25">
      <c r="A113" s="8">
        <v>8</v>
      </c>
      <c r="B113" s="623" t="s">
        <v>308</v>
      </c>
      <c r="C113" s="623"/>
      <c r="D113" s="6"/>
      <c r="E113" s="31">
        <v>0</v>
      </c>
    </row>
    <row r="114" spans="1:9" x14ac:dyDescent="0.25">
      <c r="A114" s="8">
        <v>9</v>
      </c>
      <c r="B114" s="623" t="s">
        <v>336</v>
      </c>
      <c r="C114" s="623"/>
      <c r="D114" s="6"/>
      <c r="E114" s="31">
        <v>0</v>
      </c>
    </row>
    <row r="115" spans="1:9" x14ac:dyDescent="0.25">
      <c r="A115" s="8">
        <v>10</v>
      </c>
      <c r="B115" s="659" t="s">
        <v>703</v>
      </c>
      <c r="C115" s="628"/>
      <c r="D115" s="6"/>
      <c r="E115" s="31">
        <v>0</v>
      </c>
      <c r="I115">
        <v>806.7</v>
      </c>
    </row>
    <row r="116" spans="1:9" x14ac:dyDescent="0.25">
      <c r="A116" s="8">
        <v>11</v>
      </c>
      <c r="B116" s="623" t="s">
        <v>311</v>
      </c>
      <c r="C116" s="623"/>
      <c r="D116" s="6"/>
      <c r="E116" s="73">
        <v>3791.4900000000002</v>
      </c>
      <c r="I116">
        <v>3791.4900000000002</v>
      </c>
    </row>
    <row r="117" spans="1:9" x14ac:dyDescent="0.25">
      <c r="A117" s="8">
        <v>12</v>
      </c>
      <c r="B117" s="623" t="s">
        <v>312</v>
      </c>
      <c r="C117" s="623"/>
      <c r="D117" s="6"/>
      <c r="E117" s="162">
        <v>3388.1400000000003</v>
      </c>
      <c r="I117">
        <v>3388.1400000000003</v>
      </c>
    </row>
    <row r="118" spans="1:9" x14ac:dyDescent="0.25">
      <c r="A118" s="8">
        <v>14</v>
      </c>
      <c r="B118" s="623" t="s">
        <v>319</v>
      </c>
      <c r="C118" s="623"/>
      <c r="D118" s="6"/>
      <c r="E118" s="73">
        <v>0</v>
      </c>
      <c r="I118">
        <v>193.608</v>
      </c>
    </row>
    <row r="119" spans="1:9" x14ac:dyDescent="0.25">
      <c r="A119" s="8">
        <v>15</v>
      </c>
      <c r="B119" s="623" t="s">
        <v>314</v>
      </c>
      <c r="C119" s="623"/>
      <c r="D119" s="6"/>
      <c r="E119" s="31">
        <v>0</v>
      </c>
      <c r="I119">
        <v>2984.7900000000004</v>
      </c>
    </row>
    <row r="120" spans="1:9" x14ac:dyDescent="0.25">
      <c r="A120" s="8">
        <v>17</v>
      </c>
      <c r="B120" s="626" t="s">
        <v>627</v>
      </c>
      <c r="C120" s="627"/>
      <c r="D120" s="6"/>
      <c r="E120" s="73">
        <v>5485.56</v>
      </c>
      <c r="I120">
        <v>5485.56</v>
      </c>
    </row>
    <row r="121" spans="1:9" x14ac:dyDescent="0.25">
      <c r="A121" s="8">
        <v>18</v>
      </c>
      <c r="B121" s="623" t="s">
        <v>35</v>
      </c>
      <c r="C121" s="623"/>
      <c r="D121" s="6"/>
      <c r="E121" s="73">
        <v>1694.0700000000002</v>
      </c>
      <c r="I121">
        <v>1694.0700000000002</v>
      </c>
    </row>
    <row r="122" spans="1:9" x14ac:dyDescent="0.25">
      <c r="A122" s="8">
        <v>19</v>
      </c>
      <c r="B122" s="626" t="s">
        <v>387</v>
      </c>
      <c r="C122" s="627"/>
      <c r="D122" s="6"/>
      <c r="E122" s="73">
        <v>0</v>
      </c>
      <c r="I122">
        <v>0</v>
      </c>
    </row>
    <row r="123" spans="1:9" x14ac:dyDescent="0.25">
      <c r="A123" s="8">
        <v>20</v>
      </c>
      <c r="B123" s="626" t="s">
        <v>388</v>
      </c>
      <c r="C123" s="627"/>
      <c r="D123" s="6"/>
      <c r="E123" s="73">
        <v>0</v>
      </c>
      <c r="I123">
        <v>0</v>
      </c>
    </row>
    <row r="124" spans="1:9" x14ac:dyDescent="0.25">
      <c r="A124" s="8">
        <v>21</v>
      </c>
      <c r="B124" s="626" t="s">
        <v>389</v>
      </c>
      <c r="C124" s="627"/>
      <c r="D124" s="6"/>
      <c r="E124" s="73">
        <v>0</v>
      </c>
      <c r="I124">
        <v>0</v>
      </c>
    </row>
    <row r="125" spans="1:9" x14ac:dyDescent="0.25">
      <c r="A125" s="8">
        <v>22</v>
      </c>
      <c r="B125" s="626" t="s">
        <v>390</v>
      </c>
      <c r="C125" s="627"/>
      <c r="D125" s="6"/>
      <c r="E125" s="73">
        <v>0</v>
      </c>
      <c r="I125">
        <v>0</v>
      </c>
    </row>
    <row r="126" spans="1:9" x14ac:dyDescent="0.25">
      <c r="A126" s="8">
        <v>23</v>
      </c>
      <c r="B126" s="624" t="s">
        <v>652</v>
      </c>
      <c r="C126" s="624"/>
      <c r="D126" s="6"/>
      <c r="E126" s="81">
        <f>SUM(E106:E125)</f>
        <v>21587.292000000001</v>
      </c>
      <c r="I126" s="72">
        <f>SUM(I106:I125)</f>
        <v>28234.500000000004</v>
      </c>
    </row>
    <row r="127" spans="1:9" x14ac:dyDescent="0.25">
      <c r="A127" s="8">
        <v>24</v>
      </c>
      <c r="B127" s="624" t="s">
        <v>676</v>
      </c>
      <c r="C127" s="625"/>
      <c r="D127" s="6"/>
      <c r="E127" s="81">
        <f>E94</f>
        <v>50016.43</v>
      </c>
    </row>
    <row r="128" spans="1:9" x14ac:dyDescent="0.25">
      <c r="A128" s="8">
        <v>25</v>
      </c>
      <c r="B128" s="624" t="s">
        <v>634</v>
      </c>
      <c r="C128" s="624"/>
      <c r="D128" s="6"/>
      <c r="E128" s="81">
        <v>-96061.85</v>
      </c>
    </row>
    <row r="129" spans="1:6" x14ac:dyDescent="0.25">
      <c r="A129" s="8">
        <v>26</v>
      </c>
      <c r="B129" s="624" t="s">
        <v>655</v>
      </c>
      <c r="C129" s="624"/>
      <c r="D129" s="6"/>
      <c r="E129" s="81">
        <f>E127-E126+E128</f>
        <v>-67632.712</v>
      </c>
    </row>
    <row r="130" spans="1:6" x14ac:dyDescent="0.25">
      <c r="A130" s="28" t="s">
        <v>32</v>
      </c>
      <c r="B130" s="11" t="s">
        <v>36</v>
      </c>
      <c r="F130" s="71"/>
    </row>
    <row r="131" spans="1:6" x14ac:dyDescent="0.25">
      <c r="B131" s="11" t="s">
        <v>37</v>
      </c>
    </row>
    <row r="132" spans="1:6" x14ac:dyDescent="0.25">
      <c r="A132" s="38" t="s">
        <v>27</v>
      </c>
      <c r="B132" s="36" t="s">
        <v>41</v>
      </c>
      <c r="C132" s="33" t="s">
        <v>44</v>
      </c>
      <c r="D132" s="33" t="s">
        <v>45</v>
      </c>
      <c r="E132" s="33"/>
    </row>
    <row r="133" spans="1:6" x14ac:dyDescent="0.25">
      <c r="A133" s="37"/>
      <c r="B133" s="37"/>
      <c r="C133" s="34" t="s">
        <v>42</v>
      </c>
      <c r="D133" s="34" t="s">
        <v>1</v>
      </c>
      <c r="E133" s="34"/>
    </row>
    <row r="134" spans="1:6" x14ac:dyDescent="0.25">
      <c r="A134" s="30"/>
      <c r="B134" s="30"/>
      <c r="C134" s="35" t="s">
        <v>43</v>
      </c>
      <c r="D134" s="35"/>
      <c r="E134" s="35"/>
    </row>
    <row r="135" spans="1:6" x14ac:dyDescent="0.25">
      <c r="A135" s="41" t="s">
        <v>9</v>
      </c>
      <c r="B135" s="41"/>
      <c r="C135" s="39"/>
      <c r="D135" s="39"/>
      <c r="E135" s="39"/>
    </row>
    <row r="136" spans="1:6" x14ac:dyDescent="0.25">
      <c r="A136" s="30"/>
      <c r="B136" s="42"/>
      <c r="C136" s="31"/>
      <c r="D136" s="31"/>
      <c r="E136" s="30"/>
    </row>
    <row r="137" spans="1:6" x14ac:dyDescent="0.25">
      <c r="A137" s="28" t="s">
        <v>33</v>
      </c>
      <c r="B137" s="28" t="s">
        <v>46</v>
      </c>
      <c r="C137" s="28"/>
      <c r="D137" s="28"/>
      <c r="E137" s="28"/>
      <c r="F137" s="28"/>
    </row>
    <row r="138" spans="1:6" x14ac:dyDescent="0.25">
      <c r="B138" s="28" t="s">
        <v>47</v>
      </c>
      <c r="C138" s="28"/>
      <c r="D138" s="28"/>
      <c r="E138" s="28"/>
      <c r="F138" s="28"/>
    </row>
    <row r="139" spans="1:6" x14ac:dyDescent="0.25">
      <c r="B139" s="28" t="s">
        <v>48</v>
      </c>
      <c r="C139" s="28"/>
      <c r="D139" s="28"/>
      <c r="E139" s="28"/>
      <c r="F139" s="28"/>
    </row>
    <row r="140" spans="1:6" x14ac:dyDescent="0.25">
      <c r="B140" s="57" t="s">
        <v>114</v>
      </c>
      <c r="C140" s="29"/>
      <c r="D140" s="29"/>
      <c r="E140" s="29"/>
      <c r="F140" s="29"/>
    </row>
    <row r="141" spans="1:6" x14ac:dyDescent="0.25">
      <c r="B141" s="57" t="s">
        <v>115</v>
      </c>
      <c r="C141" s="29"/>
      <c r="D141" s="29"/>
      <c r="E141" s="29"/>
      <c r="F141" s="29"/>
    </row>
    <row r="142" spans="1:6" x14ac:dyDescent="0.25">
      <c r="B142" s="57" t="s">
        <v>116</v>
      </c>
      <c r="C142" s="29"/>
      <c r="D142" s="29"/>
      <c r="E142" s="29"/>
      <c r="F142" s="29"/>
    </row>
    <row r="145" spans="2:2" x14ac:dyDescent="0.25">
      <c r="B145" s="347" t="s">
        <v>687</v>
      </c>
    </row>
  </sheetData>
  <mergeCells count="60"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05:C105"/>
    <mergeCell ref="B106:C106"/>
    <mergeCell ref="B107:C107"/>
    <mergeCell ref="B108:C108"/>
    <mergeCell ref="B109:C109"/>
    <mergeCell ref="B80:E80"/>
    <mergeCell ref="B84:C84"/>
    <mergeCell ref="B85:E85"/>
    <mergeCell ref="B86:F86"/>
    <mergeCell ref="B87:F87"/>
    <mergeCell ref="B41:C41"/>
    <mergeCell ref="B42:C42"/>
    <mergeCell ref="B43:C43"/>
    <mergeCell ref="B44:C44"/>
    <mergeCell ref="B34:C34"/>
    <mergeCell ref="B36:C36"/>
    <mergeCell ref="B37:C37"/>
    <mergeCell ref="B39:C39"/>
    <mergeCell ref="B40:C40"/>
    <mergeCell ref="B38:C38"/>
    <mergeCell ref="B35:C35"/>
    <mergeCell ref="B12:F12"/>
    <mergeCell ref="B5:E5"/>
    <mergeCell ref="B9:C9"/>
    <mergeCell ref="B11:F11"/>
    <mergeCell ref="B10:E10"/>
    <mergeCell ref="B45:C45"/>
    <mergeCell ref="B46:C46"/>
    <mergeCell ref="B47:C47"/>
    <mergeCell ref="B48:C48"/>
    <mergeCell ref="B57:C57"/>
    <mergeCell ref="B58:C58"/>
    <mergeCell ref="B49:C49"/>
    <mergeCell ref="B50:C50"/>
    <mergeCell ref="B55:C55"/>
    <mergeCell ref="B56:C56"/>
    <mergeCell ref="B51:C51"/>
    <mergeCell ref="B52:C52"/>
    <mergeCell ref="B53:C53"/>
    <mergeCell ref="B54:C54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tabColor rgb="FF00B0F0"/>
  </sheetPr>
  <dimension ref="A1:L76"/>
  <sheetViews>
    <sheetView topLeftCell="A7" workbookViewId="0">
      <selection activeCell="K16" sqref="K1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10" max="10" width="10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705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706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89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4">
        <v>258811.21</v>
      </c>
    </row>
    <row r="14" spans="1:6" x14ac:dyDescent="0.25">
      <c r="A14" s="19"/>
      <c r="B14" s="5" t="s">
        <v>394</v>
      </c>
      <c r="C14" s="5"/>
      <c r="D14" s="18"/>
      <c r="E14" s="74">
        <v>322097.75</v>
      </c>
    </row>
    <row r="15" spans="1:6" x14ac:dyDescent="0.25">
      <c r="A15" s="13" t="s">
        <v>14</v>
      </c>
      <c r="B15" s="5" t="s">
        <v>654</v>
      </c>
      <c r="C15" s="5"/>
      <c r="D15" s="18"/>
      <c r="E15" s="165">
        <v>264476.44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7">
        <v>1549791.19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1613198.18</v>
      </c>
      <c r="F19" s="267"/>
    </row>
    <row r="20" spans="1:6" x14ac:dyDescent="0.25">
      <c r="A20" s="13"/>
      <c r="B20" s="25" t="s">
        <v>20</v>
      </c>
      <c r="C20" s="26"/>
      <c r="D20" s="27"/>
      <c r="E20" s="16">
        <f>B22+E19</f>
        <v>1631141.42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17943.240000000002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899</v>
      </c>
      <c r="C24" s="61">
        <v>44873</v>
      </c>
      <c r="D24" s="64">
        <v>0</v>
      </c>
      <c r="E24" s="64">
        <v>21534.92</v>
      </c>
      <c r="F24" s="267"/>
    </row>
    <row r="25" spans="1:6" x14ac:dyDescent="0.25">
      <c r="A25" s="13"/>
      <c r="B25" s="61" t="s">
        <v>900</v>
      </c>
      <c r="C25" s="61">
        <v>45202</v>
      </c>
      <c r="D25" s="64">
        <v>0</v>
      </c>
      <c r="E25" s="64">
        <v>4823.66</v>
      </c>
    </row>
    <row r="26" spans="1:6" x14ac:dyDescent="0.25">
      <c r="A26" s="13"/>
      <c r="B26" s="61" t="s">
        <v>216</v>
      </c>
      <c r="C26" s="61">
        <v>44694</v>
      </c>
      <c r="D26" s="64">
        <v>0</v>
      </c>
      <c r="E26" s="64">
        <v>32093</v>
      </c>
    </row>
    <row r="27" spans="1:6" x14ac:dyDescent="0.25">
      <c r="A27" s="13"/>
      <c r="B27" s="61" t="s">
        <v>217</v>
      </c>
      <c r="C27" s="61">
        <v>45289</v>
      </c>
      <c r="D27" s="64">
        <v>18384.13</v>
      </c>
      <c r="E27" s="64">
        <v>20382.93</v>
      </c>
    </row>
    <row r="28" spans="1:6" x14ac:dyDescent="0.25">
      <c r="A28" s="13"/>
      <c r="B28" s="61" t="s">
        <v>544</v>
      </c>
      <c r="C28" s="61">
        <v>45300</v>
      </c>
      <c r="D28" s="64">
        <v>1591.48</v>
      </c>
      <c r="E28" s="64">
        <v>14360.11</v>
      </c>
    </row>
    <row r="29" spans="1:6" x14ac:dyDescent="0.25">
      <c r="A29" s="13"/>
      <c r="B29" s="61" t="s">
        <v>218</v>
      </c>
      <c r="C29" s="61">
        <v>45306</v>
      </c>
      <c r="D29" s="64">
        <v>4000</v>
      </c>
      <c r="E29" s="64">
        <v>12973.32</v>
      </c>
    </row>
    <row r="30" spans="1:6" x14ac:dyDescent="0.25">
      <c r="A30" s="13" t="s">
        <v>24</v>
      </c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12" x14ac:dyDescent="0.25">
      <c r="A33" s="8" t="s">
        <v>27</v>
      </c>
      <c r="B33" s="639" t="s">
        <v>28</v>
      </c>
      <c r="C33" s="640"/>
      <c r="D33" s="6"/>
      <c r="E33" s="12" t="s">
        <v>29</v>
      </c>
    </row>
    <row r="34" spans="1:12" x14ac:dyDescent="0.25">
      <c r="A34" s="8">
        <v>1</v>
      </c>
      <c r="B34" s="9" t="s">
        <v>391</v>
      </c>
      <c r="C34" s="60"/>
      <c r="D34" s="6"/>
      <c r="E34" s="73">
        <v>142490.38</v>
      </c>
    </row>
    <row r="35" spans="1:12" x14ac:dyDescent="0.25">
      <c r="A35" s="8">
        <v>2</v>
      </c>
      <c r="B35" s="628" t="s">
        <v>306</v>
      </c>
      <c r="C35" s="628"/>
      <c r="D35" s="6"/>
      <c r="E35" s="73">
        <v>7810.0199999999986</v>
      </c>
    </row>
    <row r="36" spans="1:12" x14ac:dyDescent="0.25">
      <c r="A36" s="8">
        <v>3</v>
      </c>
      <c r="B36" s="623" t="s">
        <v>307</v>
      </c>
      <c r="C36" s="623"/>
      <c r="D36" s="6"/>
      <c r="E36" s="73">
        <v>46860.119999999995</v>
      </c>
    </row>
    <row r="37" spans="1:12" x14ac:dyDescent="0.25">
      <c r="A37" s="8">
        <v>4</v>
      </c>
      <c r="B37" s="31" t="s">
        <v>395</v>
      </c>
      <c r="C37" s="31"/>
      <c r="D37" s="6"/>
      <c r="E37" s="73">
        <v>11454.695999999998</v>
      </c>
    </row>
    <row r="38" spans="1:12" x14ac:dyDescent="0.25">
      <c r="A38" s="8">
        <v>5</v>
      </c>
      <c r="B38" s="623" t="s">
        <v>2</v>
      </c>
      <c r="C38" s="623"/>
      <c r="D38" s="6"/>
      <c r="E38" s="31">
        <v>2976</v>
      </c>
      <c r="J38" s="73"/>
    </row>
    <row r="39" spans="1:12" x14ac:dyDescent="0.25">
      <c r="A39" s="8">
        <v>6</v>
      </c>
      <c r="B39" s="623" t="s">
        <v>3</v>
      </c>
      <c r="C39" s="623"/>
      <c r="D39" s="6"/>
      <c r="E39" s="114">
        <v>9600</v>
      </c>
      <c r="J39" s="73"/>
    </row>
    <row r="40" spans="1:12" x14ac:dyDescent="0.25">
      <c r="A40" s="8">
        <v>7</v>
      </c>
      <c r="B40" s="628" t="s">
        <v>31</v>
      </c>
      <c r="C40" s="628"/>
      <c r="D40" s="6"/>
      <c r="E40" s="283">
        <v>46860.119999999995</v>
      </c>
    </row>
    <row r="41" spans="1:12" x14ac:dyDescent="0.25">
      <c r="A41" s="8">
        <v>8</v>
      </c>
      <c r="B41" s="623" t="s">
        <v>308</v>
      </c>
      <c r="C41" s="623"/>
      <c r="D41" s="6"/>
      <c r="E41" s="114" t="s">
        <v>1351</v>
      </c>
      <c r="J41" s="73"/>
    </row>
    <row r="42" spans="1:12" x14ac:dyDescent="0.25">
      <c r="A42" s="8">
        <v>9</v>
      </c>
      <c r="B42" s="623" t="s">
        <v>621</v>
      </c>
      <c r="C42" s="623"/>
      <c r="D42" s="6"/>
      <c r="E42" s="73">
        <v>21174.75</v>
      </c>
      <c r="J42" s="73"/>
      <c r="L42" s="72"/>
    </row>
    <row r="43" spans="1:12" x14ac:dyDescent="0.25">
      <c r="A43" s="8">
        <v>10</v>
      </c>
      <c r="B43" s="626" t="s">
        <v>309</v>
      </c>
      <c r="C43" s="627"/>
      <c r="D43" s="6"/>
      <c r="E43" s="73">
        <v>4498.6899999999996</v>
      </c>
      <c r="J43" s="72"/>
      <c r="L43" s="72"/>
    </row>
    <row r="44" spans="1:12" x14ac:dyDescent="0.25">
      <c r="A44" s="8">
        <v>11</v>
      </c>
      <c r="B44" s="623" t="s">
        <v>311</v>
      </c>
      <c r="C44" s="623"/>
      <c r="D44" s="6"/>
      <c r="E44" s="73">
        <v>127563.66</v>
      </c>
      <c r="L44" s="617"/>
    </row>
    <row r="45" spans="1:12" x14ac:dyDescent="0.25">
      <c r="A45" s="8">
        <v>12</v>
      </c>
      <c r="B45" s="626" t="s">
        <v>1384</v>
      </c>
      <c r="C45" s="627"/>
      <c r="D45" s="6"/>
      <c r="E45" s="31">
        <v>6184.38</v>
      </c>
    </row>
    <row r="46" spans="1:12" x14ac:dyDescent="0.25">
      <c r="A46" s="8">
        <v>13</v>
      </c>
      <c r="B46" s="623" t="s">
        <v>312</v>
      </c>
      <c r="C46" s="623"/>
      <c r="D46" s="6"/>
      <c r="E46" s="31">
        <v>169217.09999999998</v>
      </c>
      <c r="J46" s="72"/>
      <c r="K46" s="314"/>
    </row>
    <row r="47" spans="1:12" x14ac:dyDescent="0.25">
      <c r="A47" s="8">
        <v>14</v>
      </c>
      <c r="B47" s="623" t="s">
        <v>313</v>
      </c>
      <c r="C47" s="623"/>
      <c r="D47" s="6"/>
      <c r="E47" s="73">
        <v>143183.69999999998</v>
      </c>
      <c r="K47" s="314"/>
    </row>
    <row r="48" spans="1:12" x14ac:dyDescent="0.25">
      <c r="A48" s="8">
        <v>15</v>
      </c>
      <c r="B48" s="623" t="s">
        <v>319</v>
      </c>
      <c r="C48" s="623"/>
      <c r="D48" s="6"/>
      <c r="E48" s="73">
        <v>1581</v>
      </c>
    </row>
    <row r="49" spans="1:12" x14ac:dyDescent="0.25">
      <c r="A49" s="8">
        <v>16</v>
      </c>
      <c r="B49" s="623" t="s">
        <v>314</v>
      </c>
      <c r="C49" s="623"/>
      <c r="D49" s="6"/>
      <c r="E49" s="31">
        <v>29201.93</v>
      </c>
      <c r="J49" s="72"/>
    </row>
    <row r="50" spans="1:12" x14ac:dyDescent="0.25">
      <c r="A50" s="8">
        <v>17</v>
      </c>
      <c r="B50" s="623" t="s">
        <v>883</v>
      </c>
      <c r="C50" s="623"/>
      <c r="D50" s="6"/>
      <c r="E50" s="73">
        <v>225041.4</v>
      </c>
      <c r="L50" s="72"/>
    </row>
    <row r="51" spans="1:12" x14ac:dyDescent="0.25">
      <c r="A51" s="8">
        <v>18</v>
      </c>
      <c r="B51" s="530" t="s">
        <v>1348</v>
      </c>
      <c r="C51" s="531"/>
      <c r="D51" s="6"/>
      <c r="E51" s="73">
        <v>11517.24</v>
      </c>
      <c r="L51" s="72"/>
    </row>
    <row r="52" spans="1:12" x14ac:dyDescent="0.25">
      <c r="A52" s="8">
        <v>19</v>
      </c>
      <c r="B52" s="626" t="s">
        <v>4</v>
      </c>
      <c r="C52" s="627"/>
      <c r="D52" s="6"/>
      <c r="E52" s="73">
        <v>218680.56</v>
      </c>
    </row>
    <row r="53" spans="1:12" x14ac:dyDescent="0.25">
      <c r="A53" s="8">
        <v>20</v>
      </c>
      <c r="B53" s="623" t="s">
        <v>366</v>
      </c>
      <c r="C53" s="623"/>
      <c r="D53" s="6"/>
      <c r="E53" s="73">
        <v>98452.43</v>
      </c>
      <c r="J53" s="72"/>
      <c r="L53" s="72"/>
    </row>
    <row r="54" spans="1:12" x14ac:dyDescent="0.25">
      <c r="A54" s="8">
        <v>21</v>
      </c>
      <c r="B54" s="626" t="s">
        <v>387</v>
      </c>
      <c r="C54" s="627"/>
      <c r="D54" s="6"/>
      <c r="E54" s="73">
        <v>42022.92</v>
      </c>
      <c r="L54" s="72"/>
    </row>
    <row r="55" spans="1:12" x14ac:dyDescent="0.25">
      <c r="A55" s="8">
        <v>22</v>
      </c>
      <c r="B55" s="626" t="s">
        <v>388</v>
      </c>
      <c r="C55" s="627"/>
      <c r="D55" s="6"/>
      <c r="E55" s="73">
        <v>6212.52</v>
      </c>
      <c r="L55" s="72"/>
    </row>
    <row r="56" spans="1:12" x14ac:dyDescent="0.25">
      <c r="A56" s="8">
        <v>23</v>
      </c>
      <c r="B56" s="626" t="s">
        <v>389</v>
      </c>
      <c r="C56" s="627"/>
      <c r="D56" s="6"/>
      <c r="E56" s="73">
        <v>99369.17</v>
      </c>
      <c r="L56" s="72"/>
    </row>
    <row r="57" spans="1:12" x14ac:dyDescent="0.25">
      <c r="A57" s="8">
        <v>24</v>
      </c>
      <c r="B57" s="626" t="s">
        <v>390</v>
      </c>
      <c r="C57" s="627"/>
      <c r="D57" s="6"/>
      <c r="E57" s="73">
        <v>9978.7199999999993</v>
      </c>
      <c r="L57" s="72"/>
    </row>
    <row r="58" spans="1:12" x14ac:dyDescent="0.25">
      <c r="A58" s="8">
        <v>25</v>
      </c>
      <c r="B58" s="624" t="s">
        <v>652</v>
      </c>
      <c r="C58" s="624"/>
      <c r="D58" s="6"/>
      <c r="E58" s="81">
        <f>SUM(E34:E57)</f>
        <v>1481931.5059999998</v>
      </c>
      <c r="J58" s="77"/>
    </row>
    <row r="59" spans="1:12" x14ac:dyDescent="0.25">
      <c r="A59" s="8">
        <v>26</v>
      </c>
      <c r="B59" s="624" t="s">
        <v>676</v>
      </c>
      <c r="C59" s="625"/>
      <c r="D59" s="6"/>
      <c r="E59" s="81">
        <f>E20</f>
        <v>1631141.42</v>
      </c>
      <c r="J59" s="348"/>
      <c r="K59" s="76"/>
    </row>
    <row r="60" spans="1:12" x14ac:dyDescent="0.25">
      <c r="A60" s="8"/>
      <c r="B60" s="624"/>
      <c r="C60" s="624"/>
      <c r="D60" s="6"/>
      <c r="E60" s="81"/>
      <c r="J60" s="156"/>
    </row>
    <row r="61" spans="1:12" x14ac:dyDescent="0.25">
      <c r="A61" s="8"/>
      <c r="B61" s="624"/>
      <c r="C61" s="624"/>
      <c r="D61" s="6"/>
      <c r="E61" s="81"/>
    </row>
    <row r="62" spans="1:12" x14ac:dyDescent="0.25">
      <c r="F62" s="83"/>
    </row>
    <row r="63" spans="1:12" x14ac:dyDescent="0.25">
      <c r="A63" s="28" t="s">
        <v>32</v>
      </c>
      <c r="B63" s="5" t="s">
        <v>355</v>
      </c>
    </row>
    <row r="64" spans="1:12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118" t="s">
        <v>44</v>
      </c>
      <c r="D65" s="292" t="s">
        <v>611</v>
      </c>
      <c r="E65" s="118" t="s">
        <v>45</v>
      </c>
    </row>
    <row r="66" spans="1:6" x14ac:dyDescent="0.25">
      <c r="A66" s="43" t="s">
        <v>9</v>
      </c>
      <c r="B66" s="287"/>
      <c r="C66" s="294"/>
      <c r="D66" s="106"/>
      <c r="E66" s="106"/>
    </row>
    <row r="67" spans="1:6" x14ac:dyDescent="0.25">
      <c r="A67" s="28" t="s">
        <v>33</v>
      </c>
      <c r="B67" s="28" t="s">
        <v>46</v>
      </c>
      <c r="C67" s="28"/>
      <c r="D67" s="28"/>
      <c r="E67" s="28"/>
      <c r="F67" s="28"/>
    </row>
    <row r="68" spans="1:6" x14ac:dyDescent="0.25">
      <c r="B68" s="28" t="s">
        <v>47</v>
      </c>
      <c r="C68" s="28"/>
      <c r="D68" s="28"/>
      <c r="E68" s="28"/>
      <c r="F68" s="28"/>
    </row>
    <row r="69" spans="1:6" x14ac:dyDescent="0.25">
      <c r="B69" s="28" t="s">
        <v>48</v>
      </c>
      <c r="C69" s="28"/>
      <c r="D69" s="28"/>
      <c r="E69" s="28"/>
      <c r="F69" s="28"/>
    </row>
    <row r="70" spans="1:6" x14ac:dyDescent="0.25">
      <c r="B70" s="50" t="s">
        <v>55</v>
      </c>
      <c r="C70" s="29"/>
      <c r="D70" s="29"/>
      <c r="E70" s="29"/>
      <c r="F70" s="29"/>
    </row>
    <row r="71" spans="1:6" x14ac:dyDescent="0.25">
      <c r="B71" s="29" t="s">
        <v>50</v>
      </c>
      <c r="C71" s="29"/>
      <c r="D71" s="29"/>
      <c r="E71" s="29"/>
      <c r="F71" s="29"/>
    </row>
    <row r="72" spans="1:6" x14ac:dyDescent="0.25">
      <c r="B72" s="29" t="s">
        <v>51</v>
      </c>
      <c r="C72" s="29"/>
      <c r="D72" s="29"/>
      <c r="E72" s="29"/>
      <c r="F72" s="29"/>
    </row>
    <row r="73" spans="1:6" x14ac:dyDescent="0.25">
      <c r="B73" s="29"/>
    </row>
    <row r="76" spans="1:6" x14ac:dyDescent="0.25">
      <c r="B76" s="347" t="s">
        <v>707</v>
      </c>
    </row>
  </sheetData>
  <mergeCells count="31">
    <mergeCell ref="B61:C61"/>
    <mergeCell ref="B52:C52"/>
    <mergeCell ref="B53:C53"/>
    <mergeCell ref="B58:C58"/>
    <mergeCell ref="B59:C59"/>
    <mergeCell ref="B60:C60"/>
    <mergeCell ref="B54:C54"/>
    <mergeCell ref="B55:C55"/>
    <mergeCell ref="B56:C56"/>
    <mergeCell ref="B57:C57"/>
    <mergeCell ref="B46:C46"/>
    <mergeCell ref="B47:C47"/>
    <mergeCell ref="B48:C48"/>
    <mergeCell ref="B49:C49"/>
    <mergeCell ref="B50:C50"/>
    <mergeCell ref="B12:F12"/>
    <mergeCell ref="B5:E5"/>
    <mergeCell ref="B9:C9"/>
    <mergeCell ref="B11:F11"/>
    <mergeCell ref="B10:E10"/>
    <mergeCell ref="B33:C33"/>
    <mergeCell ref="B35:C35"/>
    <mergeCell ref="B36:C36"/>
    <mergeCell ref="B38:C38"/>
    <mergeCell ref="B39:C39"/>
    <mergeCell ref="B45:C45"/>
    <mergeCell ref="B40:C40"/>
    <mergeCell ref="B41:C41"/>
    <mergeCell ref="B42:C42"/>
    <mergeCell ref="B43:C43"/>
    <mergeCell ref="B44:C44"/>
  </mergeCells>
  <pageMargins left="0.69930555555555596" right="0.69930555555555596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>
    <tabColor rgb="FF00B0F0"/>
  </sheetPr>
  <dimension ref="A1:M79"/>
  <sheetViews>
    <sheetView topLeftCell="A55" workbookViewId="0">
      <selection activeCell="M65" sqref="M6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8554687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708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706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90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19">
        <v>415343.21</v>
      </c>
    </row>
    <row r="14" spans="1:6" x14ac:dyDescent="0.25">
      <c r="A14" s="19"/>
      <c r="B14" s="5" t="s">
        <v>394</v>
      </c>
      <c r="C14" s="5"/>
      <c r="D14" s="5"/>
      <c r="E14" s="74">
        <v>303587.98</v>
      </c>
    </row>
    <row r="15" spans="1:6" x14ac:dyDescent="0.25">
      <c r="A15" s="13" t="s">
        <v>14</v>
      </c>
      <c r="B15" s="5" t="s">
        <v>654</v>
      </c>
      <c r="C15" s="5"/>
      <c r="D15" s="5"/>
      <c r="E15" s="19">
        <v>383789.65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1024435.84</v>
      </c>
      <c r="F18" s="71"/>
    </row>
    <row r="19" spans="1:6" x14ac:dyDescent="0.25">
      <c r="A19" s="13"/>
      <c r="B19" s="25" t="s">
        <v>19</v>
      </c>
      <c r="C19" s="26"/>
      <c r="D19" s="27"/>
      <c r="E19" s="15">
        <v>912680.61</v>
      </c>
      <c r="F19" s="71"/>
    </row>
    <row r="20" spans="1:6" x14ac:dyDescent="0.25">
      <c r="A20" s="13"/>
      <c r="B20" s="25" t="s">
        <v>20</v>
      </c>
      <c r="C20" s="26"/>
      <c r="D20" s="27"/>
      <c r="E20" s="16">
        <f>B22+E19</f>
        <v>925823.85</v>
      </c>
      <c r="F20" s="71"/>
    </row>
    <row r="21" spans="1:6" x14ac:dyDescent="0.25">
      <c r="A21" s="13"/>
      <c r="B21" s="24" t="s">
        <v>21</v>
      </c>
      <c r="C21" s="5"/>
      <c r="D21" s="5"/>
      <c r="E21" s="1"/>
      <c r="F21" s="71"/>
    </row>
    <row r="22" spans="1:6" x14ac:dyDescent="0.25">
      <c r="A22" s="13"/>
      <c r="B22" s="10">
        <v>13143.24</v>
      </c>
      <c r="C22" s="5"/>
      <c r="D22" s="5"/>
      <c r="E22" s="1"/>
      <c r="F22" s="71"/>
    </row>
    <row r="23" spans="1:6" x14ac:dyDescent="0.25">
      <c r="A23" s="13"/>
      <c r="B23" s="24" t="s">
        <v>54</v>
      </c>
      <c r="C23" s="5"/>
      <c r="D23" s="5"/>
      <c r="E23" s="1"/>
      <c r="F23" s="71"/>
    </row>
    <row r="24" spans="1:6" x14ac:dyDescent="0.25">
      <c r="A24" s="13"/>
      <c r="B24" s="61" t="s">
        <v>219</v>
      </c>
      <c r="C24" s="61">
        <v>43881</v>
      </c>
      <c r="D24" s="64">
        <v>0</v>
      </c>
      <c r="E24" s="64">
        <v>66295.53</v>
      </c>
      <c r="F24" s="71"/>
    </row>
    <row r="25" spans="1:6" x14ac:dyDescent="0.25">
      <c r="A25" s="13"/>
      <c r="B25" s="61" t="s">
        <v>220</v>
      </c>
      <c r="C25" s="61">
        <v>44986</v>
      </c>
      <c r="D25" s="64">
        <v>0</v>
      </c>
      <c r="E25" s="64">
        <v>101251.47</v>
      </c>
    </row>
    <row r="26" spans="1:6" x14ac:dyDescent="0.25">
      <c r="A26" s="13"/>
      <c r="B26" s="61" t="s">
        <v>221</v>
      </c>
      <c r="C26" s="61">
        <v>44967</v>
      </c>
      <c r="D26" s="64">
        <v>0</v>
      </c>
      <c r="E26" s="64">
        <v>76573.73</v>
      </c>
    </row>
    <row r="27" spans="1:6" x14ac:dyDescent="0.25">
      <c r="A27" s="13"/>
      <c r="B27" s="61" t="s">
        <v>901</v>
      </c>
      <c r="C27" s="61">
        <v>45224</v>
      </c>
      <c r="D27" s="64">
        <v>0</v>
      </c>
      <c r="E27" s="64">
        <v>7987.19</v>
      </c>
    </row>
    <row r="28" spans="1:6" x14ac:dyDescent="0.25">
      <c r="A28" s="13"/>
      <c r="B28" s="61" t="s">
        <v>902</v>
      </c>
      <c r="C28" s="61">
        <v>44908</v>
      </c>
      <c r="D28" s="64">
        <v>0</v>
      </c>
      <c r="E28" s="64">
        <v>19919.66</v>
      </c>
    </row>
    <row r="29" spans="1:6" x14ac:dyDescent="0.25">
      <c r="A29" s="13"/>
      <c r="B29" s="127" t="s">
        <v>545</v>
      </c>
      <c r="C29" s="127">
        <v>45300</v>
      </c>
      <c r="D29" s="130">
        <v>8971.7800000000007</v>
      </c>
      <c r="E29" s="130">
        <v>8874.9</v>
      </c>
    </row>
    <row r="30" spans="1:6" x14ac:dyDescent="0.25">
      <c r="A30" s="13"/>
      <c r="B30" s="127" t="s">
        <v>903</v>
      </c>
      <c r="C30" s="127">
        <v>45255</v>
      </c>
      <c r="D30" s="130">
        <v>4531.3100000000004</v>
      </c>
      <c r="E30" s="130">
        <v>7467.23</v>
      </c>
    </row>
    <row r="31" spans="1:6" x14ac:dyDescent="0.25">
      <c r="A31" s="13"/>
      <c r="B31" s="127" t="s">
        <v>222</v>
      </c>
      <c r="C31" s="127">
        <v>45137</v>
      </c>
      <c r="D31" s="130">
        <v>0</v>
      </c>
      <c r="E31" s="130">
        <v>45080.45</v>
      </c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3" x14ac:dyDescent="0.25">
      <c r="A33" s="13"/>
      <c r="B33" s="11" t="s">
        <v>40</v>
      </c>
      <c r="C33" s="11"/>
      <c r="D33" s="11"/>
      <c r="E33" s="14"/>
      <c r="F33" s="28"/>
    </row>
    <row r="34" spans="1:13" x14ac:dyDescent="0.25">
      <c r="A34" s="13"/>
      <c r="B34" s="11" t="s">
        <v>39</v>
      </c>
      <c r="C34" s="5"/>
      <c r="D34" s="5"/>
      <c r="E34" s="1"/>
    </row>
    <row r="35" spans="1:13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3" x14ac:dyDescent="0.25">
      <c r="A36" s="8">
        <v>1</v>
      </c>
      <c r="B36" s="9" t="s">
        <v>391</v>
      </c>
      <c r="C36" s="60"/>
      <c r="D36" s="6"/>
      <c r="E36" s="73">
        <v>97961.58</v>
      </c>
    </row>
    <row r="37" spans="1:13" x14ac:dyDescent="0.25">
      <c r="A37" s="8">
        <v>2</v>
      </c>
      <c r="B37" s="628" t="s">
        <v>306</v>
      </c>
      <c r="C37" s="628"/>
      <c r="D37" s="6"/>
      <c r="E37" s="73">
        <v>9251.2800000000007</v>
      </c>
    </row>
    <row r="38" spans="1:13" x14ac:dyDescent="0.25">
      <c r="A38" s="8">
        <v>3</v>
      </c>
      <c r="B38" s="623" t="s">
        <v>307</v>
      </c>
      <c r="C38" s="623"/>
      <c r="D38" s="6"/>
      <c r="E38" s="73">
        <v>27753.840000000004</v>
      </c>
    </row>
    <row r="39" spans="1:13" x14ac:dyDescent="0.25">
      <c r="A39" s="8">
        <v>4</v>
      </c>
      <c r="B39" s="31" t="s">
        <v>395</v>
      </c>
      <c r="C39" s="31"/>
      <c r="D39" s="6"/>
      <c r="E39" s="73">
        <v>6784.2719999999999</v>
      </c>
    </row>
    <row r="40" spans="1:13" x14ac:dyDescent="0.25">
      <c r="A40" s="8">
        <v>5</v>
      </c>
      <c r="B40" s="623" t="s">
        <v>2</v>
      </c>
      <c r="C40" s="623"/>
      <c r="D40" s="6"/>
      <c r="E40" s="85">
        <v>988.8</v>
      </c>
      <c r="J40" s="99"/>
      <c r="L40" s="72"/>
    </row>
    <row r="41" spans="1:13" x14ac:dyDescent="0.25">
      <c r="A41" s="8">
        <v>6</v>
      </c>
      <c r="B41" s="623" t="s">
        <v>331</v>
      </c>
      <c r="C41" s="623"/>
      <c r="D41" s="6"/>
      <c r="E41" s="85">
        <v>12262</v>
      </c>
      <c r="J41" s="99"/>
      <c r="L41" s="72"/>
    </row>
    <row r="42" spans="1:13" x14ac:dyDescent="0.25">
      <c r="A42" s="8">
        <v>7</v>
      </c>
      <c r="B42" s="628" t="s">
        <v>31</v>
      </c>
      <c r="C42" s="628"/>
      <c r="D42" s="6"/>
      <c r="E42" s="85">
        <v>27753.840000000004</v>
      </c>
    </row>
    <row r="43" spans="1:13" x14ac:dyDescent="0.25">
      <c r="A43" s="8">
        <v>8</v>
      </c>
      <c r="B43" s="623" t="s">
        <v>308</v>
      </c>
      <c r="C43" s="623"/>
      <c r="D43" s="6"/>
      <c r="E43" s="73">
        <v>384.6</v>
      </c>
      <c r="J43" s="72"/>
      <c r="L43" s="72"/>
    </row>
    <row r="44" spans="1:13" x14ac:dyDescent="0.25">
      <c r="A44" s="8">
        <v>9</v>
      </c>
      <c r="B44" s="623" t="s">
        <v>309</v>
      </c>
      <c r="C44" s="623"/>
      <c r="D44" s="6"/>
      <c r="E44" s="73">
        <v>2553.42</v>
      </c>
      <c r="J44" s="72"/>
      <c r="L44" s="72"/>
    </row>
    <row r="45" spans="1:13" x14ac:dyDescent="0.25">
      <c r="A45" s="8">
        <v>10</v>
      </c>
      <c r="B45" s="623" t="s">
        <v>311</v>
      </c>
      <c r="C45" s="623"/>
      <c r="D45" s="6"/>
      <c r="E45" s="73">
        <v>51933.42</v>
      </c>
      <c r="J45" s="72"/>
    </row>
    <row r="46" spans="1:13" x14ac:dyDescent="0.25">
      <c r="A46" s="8">
        <v>11</v>
      </c>
      <c r="B46" s="279" t="s">
        <v>337</v>
      </c>
      <c r="C46" s="279"/>
      <c r="D46" s="6"/>
      <c r="E46" s="73">
        <v>4714.99</v>
      </c>
      <c r="J46" s="72"/>
    </row>
    <row r="47" spans="1:13" x14ac:dyDescent="0.25">
      <c r="A47" s="8">
        <v>12</v>
      </c>
      <c r="B47" s="623" t="s">
        <v>312</v>
      </c>
      <c r="C47" s="623"/>
      <c r="D47" s="6"/>
      <c r="E47" s="73">
        <v>94054.680000000008</v>
      </c>
      <c r="J47" s="72"/>
      <c r="L47" s="72"/>
    </row>
    <row r="48" spans="1:13" x14ac:dyDescent="0.25">
      <c r="A48" s="8">
        <v>13</v>
      </c>
      <c r="B48" s="623" t="s">
        <v>313</v>
      </c>
      <c r="C48" s="623"/>
      <c r="D48" s="6"/>
      <c r="E48" s="73">
        <v>94204.87</v>
      </c>
      <c r="M48" s="98" t="s">
        <v>340</v>
      </c>
    </row>
    <row r="49" spans="1:12" x14ac:dyDescent="0.25">
      <c r="A49" s="8">
        <v>14</v>
      </c>
      <c r="B49" s="623" t="s">
        <v>319</v>
      </c>
      <c r="C49" s="623"/>
      <c r="D49" s="6"/>
      <c r="E49" s="73">
        <v>944.25</v>
      </c>
      <c r="J49" s="72"/>
    </row>
    <row r="50" spans="1:12" x14ac:dyDescent="0.25">
      <c r="A50" s="8">
        <v>15</v>
      </c>
      <c r="B50" s="623" t="s">
        <v>314</v>
      </c>
      <c r="C50" s="623"/>
      <c r="D50" s="6"/>
      <c r="E50" s="73">
        <v>312640.77</v>
      </c>
      <c r="J50" s="72"/>
      <c r="L50" s="72"/>
    </row>
    <row r="51" spans="1:12" x14ac:dyDescent="0.25">
      <c r="A51" s="8">
        <v>16</v>
      </c>
      <c r="B51" s="623" t="s">
        <v>883</v>
      </c>
      <c r="C51" s="623"/>
      <c r="D51" s="6"/>
      <c r="E51" s="73">
        <v>150134.04</v>
      </c>
      <c r="L51" s="72"/>
    </row>
    <row r="52" spans="1:12" x14ac:dyDescent="0.25">
      <c r="A52" s="8">
        <v>17</v>
      </c>
      <c r="B52" s="530" t="s">
        <v>1348</v>
      </c>
      <c r="C52" s="531"/>
      <c r="D52" s="6"/>
      <c r="E52" s="73">
        <v>7678.16</v>
      </c>
      <c r="L52" s="72"/>
    </row>
    <row r="53" spans="1:12" x14ac:dyDescent="0.25">
      <c r="A53" s="8">
        <v>18</v>
      </c>
      <c r="B53" s="626" t="s">
        <v>4</v>
      </c>
      <c r="C53" s="627"/>
      <c r="D53" s="6"/>
      <c r="E53" s="73">
        <v>137227.32</v>
      </c>
    </row>
    <row r="54" spans="1:12" x14ac:dyDescent="0.25">
      <c r="A54" s="8">
        <v>19</v>
      </c>
      <c r="B54" s="623" t="s">
        <v>366</v>
      </c>
      <c r="C54" s="623"/>
      <c r="D54" s="6"/>
      <c r="E54" s="73">
        <v>55880.88</v>
      </c>
      <c r="J54" s="72"/>
      <c r="L54" s="72"/>
    </row>
    <row r="55" spans="1:12" x14ac:dyDescent="0.25">
      <c r="A55" s="8">
        <v>20</v>
      </c>
      <c r="B55" s="626" t="s">
        <v>387</v>
      </c>
      <c r="C55" s="627"/>
      <c r="D55" s="6"/>
      <c r="E55" s="73">
        <v>108032.32000000001</v>
      </c>
      <c r="J55" s="72"/>
      <c r="L55" s="72"/>
    </row>
    <row r="56" spans="1:12" x14ac:dyDescent="0.25">
      <c r="A56" s="8">
        <v>21</v>
      </c>
      <c r="B56" s="626" t="s">
        <v>388</v>
      </c>
      <c r="C56" s="627"/>
      <c r="D56" s="6"/>
      <c r="E56" s="73">
        <v>3739.2</v>
      </c>
      <c r="J56" s="72"/>
      <c r="L56" s="72"/>
    </row>
    <row r="57" spans="1:12" x14ac:dyDescent="0.25">
      <c r="A57" s="8">
        <v>22</v>
      </c>
      <c r="B57" s="626" t="s">
        <v>389</v>
      </c>
      <c r="C57" s="627"/>
      <c r="D57" s="6"/>
      <c r="E57" s="73">
        <v>77895.360000000001</v>
      </c>
      <c r="J57" s="72"/>
      <c r="L57" s="72"/>
    </row>
    <row r="58" spans="1:12" x14ac:dyDescent="0.25">
      <c r="A58" s="8">
        <v>23</v>
      </c>
      <c r="B58" s="626" t="s">
        <v>390</v>
      </c>
      <c r="C58" s="627"/>
      <c r="D58" s="6"/>
      <c r="E58" s="73">
        <v>6005.76</v>
      </c>
      <c r="J58" s="72"/>
      <c r="L58" s="72"/>
    </row>
    <row r="59" spans="1:12" x14ac:dyDescent="0.25">
      <c r="A59" s="8">
        <v>24</v>
      </c>
      <c r="B59" s="624" t="s">
        <v>652</v>
      </c>
      <c r="C59" s="624"/>
      <c r="D59" s="6"/>
      <c r="E59" s="81">
        <f>SUM(E36:E58)</f>
        <v>1290779.652</v>
      </c>
      <c r="J59" s="77"/>
    </row>
    <row r="60" spans="1:12" x14ac:dyDescent="0.25">
      <c r="A60" s="8">
        <v>25</v>
      </c>
      <c r="B60" s="624" t="s">
        <v>653</v>
      </c>
      <c r="C60" s="625"/>
      <c r="D60" s="6"/>
      <c r="E60" s="81">
        <f>E20</f>
        <v>925823.85</v>
      </c>
      <c r="J60" s="96"/>
      <c r="K60" s="76"/>
    </row>
    <row r="61" spans="1:12" x14ac:dyDescent="0.25">
      <c r="A61" s="8"/>
      <c r="B61" s="624"/>
      <c r="C61" s="624"/>
      <c r="D61" s="6"/>
      <c r="E61" s="81"/>
      <c r="J61" s="156"/>
    </row>
    <row r="62" spans="1:12" x14ac:dyDescent="0.25">
      <c r="A62" s="8"/>
      <c r="B62" s="624"/>
      <c r="C62" s="624"/>
      <c r="D62" s="6"/>
      <c r="E62" s="81"/>
    </row>
    <row r="63" spans="1:12" x14ac:dyDescent="0.25">
      <c r="A63" s="13"/>
      <c r="B63" s="110"/>
      <c r="C63" s="110"/>
      <c r="D63" s="5"/>
      <c r="E63" s="87"/>
    </row>
    <row r="64" spans="1:12" x14ac:dyDescent="0.25">
      <c r="A64" s="28" t="s">
        <v>32</v>
      </c>
      <c r="B64" s="5" t="s">
        <v>348</v>
      </c>
    </row>
    <row r="65" spans="1:6" x14ac:dyDescent="0.25">
      <c r="B65" s="11" t="s">
        <v>37</v>
      </c>
    </row>
    <row r="66" spans="1:6" x14ac:dyDescent="0.25">
      <c r="A66" s="38" t="s">
        <v>27</v>
      </c>
      <c r="B66" s="36" t="s">
        <v>41</v>
      </c>
      <c r="C66" s="118" t="s">
        <v>44</v>
      </c>
      <c r="D66" s="292" t="s">
        <v>611</v>
      </c>
      <c r="E66" s="118" t="s">
        <v>45</v>
      </c>
    </row>
    <row r="67" spans="1:6" x14ac:dyDescent="0.25">
      <c r="A67" s="116" t="s">
        <v>9</v>
      </c>
      <c r="B67" s="532" t="s">
        <v>614</v>
      </c>
      <c r="C67" s="537" t="s">
        <v>1200</v>
      </c>
      <c r="D67" s="106">
        <v>29</v>
      </c>
      <c r="E67" s="132">
        <v>17700</v>
      </c>
    </row>
    <row r="68" spans="1:6" x14ac:dyDescent="0.25">
      <c r="A68" s="106">
        <v>2</v>
      </c>
      <c r="B68" s="566" t="s">
        <v>1326</v>
      </c>
      <c r="C68" s="581" t="s">
        <v>1327</v>
      </c>
      <c r="D68" s="106">
        <v>9</v>
      </c>
      <c r="E68" s="132">
        <v>7898</v>
      </c>
    </row>
    <row r="69" spans="1:6" x14ac:dyDescent="0.25">
      <c r="A69" s="133">
        <v>3</v>
      </c>
      <c r="B69" s="566" t="s">
        <v>1328</v>
      </c>
      <c r="C69" s="581" t="s">
        <v>1208</v>
      </c>
      <c r="D69" s="106">
        <v>8</v>
      </c>
      <c r="E69" s="132">
        <v>171179</v>
      </c>
    </row>
    <row r="70" spans="1:6" x14ac:dyDescent="0.25">
      <c r="A70" s="133">
        <v>4</v>
      </c>
      <c r="B70" s="305"/>
      <c r="C70" s="308"/>
      <c r="D70" s="106"/>
      <c r="E70" s="132"/>
    </row>
    <row r="71" spans="1:6" x14ac:dyDescent="0.25">
      <c r="A71" s="133"/>
      <c r="B71" s="117"/>
      <c r="C71" s="126"/>
      <c r="D71" s="106"/>
      <c r="E71" s="132"/>
    </row>
    <row r="72" spans="1:6" x14ac:dyDescent="0.25">
      <c r="A72" s="28">
        <v>7</v>
      </c>
      <c r="B72" s="28" t="s">
        <v>46</v>
      </c>
      <c r="C72" s="28"/>
      <c r="D72" s="28"/>
      <c r="E72" s="28"/>
      <c r="F72" s="86"/>
    </row>
    <row r="73" spans="1:6" x14ac:dyDescent="0.25">
      <c r="B73" s="28" t="s">
        <v>47</v>
      </c>
      <c r="C73" s="28"/>
      <c r="D73" s="28"/>
      <c r="E73" s="28"/>
      <c r="F73" s="28"/>
    </row>
    <row r="74" spans="1:6" x14ac:dyDescent="0.25">
      <c r="B74" s="28" t="s">
        <v>48</v>
      </c>
      <c r="C74" s="29"/>
      <c r="D74" s="29"/>
      <c r="E74" s="29"/>
      <c r="F74" s="29"/>
    </row>
    <row r="75" spans="1:6" x14ac:dyDescent="0.25">
      <c r="B75" s="55" t="s">
        <v>80</v>
      </c>
      <c r="C75" s="29"/>
      <c r="D75" s="29"/>
      <c r="E75" s="29"/>
      <c r="F75" s="29"/>
    </row>
    <row r="76" spans="1:6" x14ac:dyDescent="0.25">
      <c r="B76" s="29" t="s">
        <v>50</v>
      </c>
      <c r="C76" s="29"/>
      <c r="D76" s="29"/>
      <c r="E76" s="29"/>
      <c r="F76" s="29"/>
    </row>
    <row r="77" spans="1:6" x14ac:dyDescent="0.25">
      <c r="B77" s="29" t="s">
        <v>51</v>
      </c>
      <c r="C77" s="29"/>
      <c r="D77" s="29"/>
      <c r="E77" s="29"/>
      <c r="F77" s="29"/>
    </row>
    <row r="79" spans="1:6" x14ac:dyDescent="0.25">
      <c r="B79" s="164" t="s">
        <v>396</v>
      </c>
    </row>
  </sheetData>
  <mergeCells count="29">
    <mergeCell ref="B42:C42"/>
    <mergeCell ref="B43:C43"/>
    <mergeCell ref="B44:C44"/>
    <mergeCell ref="B35:C35"/>
    <mergeCell ref="B37:C37"/>
    <mergeCell ref="B38:C38"/>
    <mergeCell ref="B40:C40"/>
    <mergeCell ref="B41:C41"/>
    <mergeCell ref="B12:F12"/>
    <mergeCell ref="B5:E5"/>
    <mergeCell ref="B9:C9"/>
    <mergeCell ref="B11:F11"/>
    <mergeCell ref="B10:E10"/>
    <mergeCell ref="B45:C45"/>
    <mergeCell ref="B62:C62"/>
    <mergeCell ref="B51:C51"/>
    <mergeCell ref="B53:C53"/>
    <mergeCell ref="B54:C54"/>
    <mergeCell ref="B47:C47"/>
    <mergeCell ref="B48:C48"/>
    <mergeCell ref="B49:C49"/>
    <mergeCell ref="B50:C50"/>
    <mergeCell ref="B61:C61"/>
    <mergeCell ref="B59:C59"/>
    <mergeCell ref="B60:C60"/>
    <mergeCell ref="B55:C55"/>
    <mergeCell ref="B56:C56"/>
    <mergeCell ref="B57:C57"/>
    <mergeCell ref="B58:C58"/>
  </mergeCells>
  <pageMargins left="0.69930555555555596" right="0.69930555555555596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>
    <tabColor rgb="FF00B0F0"/>
  </sheetPr>
  <dimension ref="A1:L84"/>
  <sheetViews>
    <sheetView topLeftCell="A10" workbookViewId="0">
      <selection activeCell="K17" sqref="K1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709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91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19">
        <v>240798.15</v>
      </c>
    </row>
    <row r="14" spans="1:6" x14ac:dyDescent="0.25">
      <c r="A14" s="19"/>
      <c r="B14" s="5" t="s">
        <v>394</v>
      </c>
      <c r="C14" s="5"/>
      <c r="D14" s="18"/>
      <c r="E14" s="74">
        <v>200967.96</v>
      </c>
    </row>
    <row r="15" spans="1:6" x14ac:dyDescent="0.25">
      <c r="A15" s="13" t="s">
        <v>14</v>
      </c>
      <c r="B15" s="5" t="s">
        <v>654</v>
      </c>
      <c r="C15" s="5"/>
      <c r="D15" s="18"/>
      <c r="E15" s="87">
        <v>290802.82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993418.31</v>
      </c>
      <c r="F18" s="267"/>
    </row>
    <row r="19" spans="1:6" x14ac:dyDescent="0.25">
      <c r="A19" s="13"/>
      <c r="B19" s="25" t="s">
        <v>19</v>
      </c>
      <c r="C19" s="26"/>
      <c r="D19" s="27"/>
      <c r="E19" s="15">
        <v>953716.64</v>
      </c>
      <c r="F19" s="267"/>
    </row>
    <row r="20" spans="1:6" x14ac:dyDescent="0.25">
      <c r="A20" s="13"/>
      <c r="B20" s="25" t="s">
        <v>20</v>
      </c>
      <c r="C20" s="26"/>
      <c r="D20" s="27"/>
      <c r="E20" s="16">
        <f>B22+E19</f>
        <v>963616.64</v>
      </c>
      <c r="F20" s="267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9900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24"/>
      <c r="C24" s="5"/>
      <c r="D24" s="5"/>
      <c r="E24" s="1"/>
    </row>
    <row r="25" spans="1:6" x14ac:dyDescent="0.25">
      <c r="A25" s="13"/>
      <c r="B25" s="61" t="s">
        <v>904</v>
      </c>
      <c r="C25" s="61">
        <v>44900</v>
      </c>
      <c r="D25" s="64">
        <v>0</v>
      </c>
      <c r="E25" s="64">
        <v>14423.05</v>
      </c>
      <c r="F25" s="267"/>
    </row>
    <row r="26" spans="1:6" x14ac:dyDescent="0.25">
      <c r="A26" s="13"/>
      <c r="B26" s="61" t="s">
        <v>905</v>
      </c>
      <c r="C26" s="61">
        <v>45283</v>
      </c>
      <c r="D26" s="64">
        <v>3503.8</v>
      </c>
      <c r="E26" s="64">
        <v>5255.7</v>
      </c>
    </row>
    <row r="27" spans="1:6" x14ac:dyDescent="0.25">
      <c r="A27" s="13"/>
      <c r="B27" s="61" t="s">
        <v>223</v>
      </c>
      <c r="C27" s="61">
        <v>44174</v>
      </c>
      <c r="D27" s="64">
        <v>0</v>
      </c>
      <c r="E27" s="64">
        <v>69924.789999999994</v>
      </c>
    </row>
    <row r="28" spans="1:6" x14ac:dyDescent="0.25">
      <c r="A28" s="13"/>
      <c r="B28" s="127" t="s">
        <v>906</v>
      </c>
      <c r="C28" s="127">
        <v>45288</v>
      </c>
      <c r="D28" s="130">
        <v>8672.07</v>
      </c>
      <c r="E28" s="130">
        <v>10809.29</v>
      </c>
    </row>
    <row r="29" spans="1:6" x14ac:dyDescent="0.25">
      <c r="A29" s="13"/>
      <c r="B29" s="127" t="s">
        <v>907</v>
      </c>
      <c r="C29" s="127">
        <v>45288</v>
      </c>
      <c r="D29" s="130">
        <v>4045.3</v>
      </c>
      <c r="E29" s="130">
        <v>4045.3</v>
      </c>
    </row>
    <row r="30" spans="1:6" x14ac:dyDescent="0.25">
      <c r="A30" s="13"/>
      <c r="B30" s="127" t="s">
        <v>908</v>
      </c>
      <c r="C30" s="127">
        <v>45254</v>
      </c>
      <c r="D30" s="130">
        <v>3753.28</v>
      </c>
      <c r="E30" s="130">
        <v>6185.77</v>
      </c>
    </row>
    <row r="31" spans="1:6" x14ac:dyDescent="0.25">
      <c r="A31" s="13"/>
      <c r="B31" s="127" t="s">
        <v>909</v>
      </c>
      <c r="C31" s="127">
        <v>45288</v>
      </c>
      <c r="D31" s="130">
        <v>4319.24</v>
      </c>
      <c r="E31" s="130">
        <v>4318.16</v>
      </c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40</v>
      </c>
      <c r="C33" s="11"/>
      <c r="D33" s="11"/>
      <c r="E33" s="14"/>
      <c r="F33" s="28"/>
    </row>
    <row r="34" spans="1:12" x14ac:dyDescent="0.25">
      <c r="A34" s="13"/>
      <c r="B34" s="11" t="s">
        <v>39</v>
      </c>
      <c r="C34" s="5"/>
      <c r="D34" s="5"/>
      <c r="E34" s="1"/>
    </row>
    <row r="35" spans="1:12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2" x14ac:dyDescent="0.25">
      <c r="A36" s="8">
        <v>1</v>
      </c>
      <c r="B36" s="9" t="s">
        <v>391</v>
      </c>
      <c r="C36" s="60"/>
      <c r="D36" s="6"/>
      <c r="E36" s="73">
        <v>92698.3</v>
      </c>
    </row>
    <row r="37" spans="1:12" x14ac:dyDescent="0.25">
      <c r="A37" s="8">
        <v>2</v>
      </c>
      <c r="B37" s="628" t="s">
        <v>306</v>
      </c>
      <c r="C37" s="628"/>
      <c r="D37" s="6"/>
      <c r="E37" s="315">
        <v>7918.38</v>
      </c>
    </row>
    <row r="38" spans="1:12" x14ac:dyDescent="0.25">
      <c r="A38" s="8">
        <v>3</v>
      </c>
      <c r="B38" s="623" t="s">
        <v>307</v>
      </c>
      <c r="C38" s="623"/>
      <c r="D38" s="6"/>
      <c r="E38" s="82">
        <v>28506.168000000001</v>
      </c>
    </row>
    <row r="39" spans="1:12" x14ac:dyDescent="0.25">
      <c r="A39" s="8">
        <v>4</v>
      </c>
      <c r="B39" s="31" t="s">
        <v>395</v>
      </c>
      <c r="C39" s="31"/>
      <c r="D39" s="6"/>
      <c r="E39" s="82">
        <v>12669.408000000001</v>
      </c>
    </row>
    <row r="40" spans="1:12" x14ac:dyDescent="0.25">
      <c r="A40" s="8">
        <v>5</v>
      </c>
      <c r="B40" s="623" t="s">
        <v>2</v>
      </c>
      <c r="C40" s="623"/>
      <c r="D40" s="6"/>
      <c r="E40" s="315">
        <v>1028.8</v>
      </c>
      <c r="J40" s="85"/>
      <c r="L40" s="72"/>
    </row>
    <row r="41" spans="1:12" x14ac:dyDescent="0.25">
      <c r="A41" s="8">
        <v>6</v>
      </c>
      <c r="B41" s="623" t="s">
        <v>3</v>
      </c>
      <c r="C41" s="623"/>
      <c r="D41" s="6"/>
      <c r="E41" s="315">
        <v>4000</v>
      </c>
      <c r="J41" s="85"/>
      <c r="L41" s="72"/>
    </row>
    <row r="42" spans="1:12" x14ac:dyDescent="0.25">
      <c r="A42" s="8">
        <v>7</v>
      </c>
      <c r="B42" s="628" t="s">
        <v>31</v>
      </c>
      <c r="C42" s="628"/>
      <c r="D42" s="6"/>
      <c r="E42" s="315">
        <v>28506.168000000001</v>
      </c>
    </row>
    <row r="43" spans="1:12" x14ac:dyDescent="0.25">
      <c r="A43" s="8">
        <v>8</v>
      </c>
      <c r="B43" s="623" t="s">
        <v>308</v>
      </c>
      <c r="C43" s="623"/>
      <c r="D43" s="6"/>
      <c r="E43" s="162">
        <v>384.56</v>
      </c>
      <c r="J43" s="73"/>
      <c r="L43" s="72"/>
    </row>
    <row r="44" spans="1:12" x14ac:dyDescent="0.25">
      <c r="A44" s="8">
        <v>9</v>
      </c>
      <c r="B44" s="623" t="s">
        <v>309</v>
      </c>
      <c r="C44" s="623"/>
      <c r="D44" s="6"/>
      <c r="E44" s="162">
        <v>2657.65</v>
      </c>
      <c r="J44" s="73"/>
      <c r="L44" s="72"/>
    </row>
    <row r="45" spans="1:12" x14ac:dyDescent="0.25">
      <c r="A45" s="8">
        <v>10</v>
      </c>
      <c r="B45" s="623" t="s">
        <v>311</v>
      </c>
      <c r="C45" s="623"/>
      <c r="D45" s="6"/>
      <c r="E45" s="162">
        <v>76200.91</v>
      </c>
      <c r="J45" s="72"/>
    </row>
    <row r="46" spans="1:12" x14ac:dyDescent="0.25">
      <c r="A46" s="8">
        <v>11</v>
      </c>
      <c r="B46" s="279" t="s">
        <v>1372</v>
      </c>
      <c r="C46" s="279"/>
      <c r="D46" s="6"/>
      <c r="E46" s="162">
        <v>7409.98</v>
      </c>
      <c r="J46" s="72"/>
    </row>
    <row r="47" spans="1:12" x14ac:dyDescent="0.25">
      <c r="A47" s="8">
        <v>12</v>
      </c>
      <c r="B47" s="623" t="s">
        <v>312</v>
      </c>
      <c r="C47" s="623"/>
      <c r="D47" s="6"/>
      <c r="E47" s="73">
        <v>90269.532000000007</v>
      </c>
      <c r="J47" s="72"/>
    </row>
    <row r="48" spans="1:12" x14ac:dyDescent="0.25">
      <c r="A48" s="8">
        <v>13</v>
      </c>
      <c r="B48" s="623" t="s">
        <v>313</v>
      </c>
      <c r="C48" s="623"/>
      <c r="D48" s="6"/>
      <c r="E48" s="73">
        <v>88685.856</v>
      </c>
      <c r="L48" s="72"/>
    </row>
    <row r="49" spans="1:12" x14ac:dyDescent="0.25">
      <c r="A49" s="8">
        <v>14</v>
      </c>
      <c r="B49" s="279" t="s">
        <v>331</v>
      </c>
      <c r="C49" s="279"/>
      <c r="D49" s="6"/>
      <c r="E49" s="73">
        <v>13985.31</v>
      </c>
      <c r="L49" s="72"/>
    </row>
    <row r="50" spans="1:12" x14ac:dyDescent="0.25">
      <c r="A50" s="8">
        <v>15</v>
      </c>
      <c r="B50" s="623" t="s">
        <v>319</v>
      </c>
      <c r="C50" s="623"/>
      <c r="D50" s="6"/>
      <c r="E50" s="73">
        <v>973</v>
      </c>
      <c r="J50" s="72"/>
    </row>
    <row r="51" spans="1:12" x14ac:dyDescent="0.25">
      <c r="A51" s="8">
        <v>16</v>
      </c>
      <c r="B51" s="623" t="s">
        <v>314</v>
      </c>
      <c r="C51" s="623"/>
      <c r="D51" s="6"/>
      <c r="E51" s="73">
        <v>588237.41</v>
      </c>
      <c r="J51" s="72"/>
      <c r="L51" s="72"/>
    </row>
    <row r="52" spans="1:12" x14ac:dyDescent="0.25">
      <c r="A52" s="8">
        <v>17</v>
      </c>
      <c r="B52" s="623" t="s">
        <v>883</v>
      </c>
      <c r="C52" s="623"/>
      <c r="D52" s="6"/>
      <c r="E52" s="73">
        <v>151607.16</v>
      </c>
      <c r="L52" s="72"/>
    </row>
    <row r="53" spans="1:12" x14ac:dyDescent="0.25">
      <c r="A53" s="8">
        <v>18</v>
      </c>
      <c r="B53" s="530" t="s">
        <v>1348</v>
      </c>
      <c r="C53" s="531"/>
      <c r="D53" s="6"/>
      <c r="E53" s="73">
        <v>7678.16</v>
      </c>
      <c r="L53" s="72"/>
    </row>
    <row r="54" spans="1:12" x14ac:dyDescent="0.25">
      <c r="A54" s="8">
        <v>19</v>
      </c>
      <c r="B54" s="626" t="s">
        <v>4</v>
      </c>
      <c r="C54" s="627"/>
      <c r="D54" s="6"/>
      <c r="E54" s="73">
        <v>131445.10800000001</v>
      </c>
    </row>
    <row r="55" spans="1:12" x14ac:dyDescent="0.25">
      <c r="A55" s="8">
        <v>20</v>
      </c>
      <c r="B55" s="623" t="s">
        <v>367</v>
      </c>
      <c r="C55" s="623"/>
      <c r="D55" s="6"/>
      <c r="E55" s="100">
        <v>58161.97</v>
      </c>
      <c r="J55" s="73"/>
      <c r="L55" s="72"/>
    </row>
    <row r="56" spans="1:12" x14ac:dyDescent="0.25">
      <c r="A56" s="8">
        <v>21</v>
      </c>
      <c r="B56" s="626" t="s">
        <v>387</v>
      </c>
      <c r="C56" s="627"/>
      <c r="D56" s="6"/>
      <c r="E56" s="73">
        <v>38686.32</v>
      </c>
      <c r="J56" s="72"/>
      <c r="L56" s="72"/>
    </row>
    <row r="57" spans="1:12" x14ac:dyDescent="0.25">
      <c r="A57" s="8">
        <v>22</v>
      </c>
      <c r="B57" s="626" t="s">
        <v>388</v>
      </c>
      <c r="C57" s="627"/>
      <c r="D57" s="6"/>
      <c r="E57" s="73">
        <v>3815.88</v>
      </c>
      <c r="J57" s="72"/>
      <c r="L57" s="72"/>
    </row>
    <row r="58" spans="1:12" x14ac:dyDescent="0.25">
      <c r="A58" s="8">
        <v>23</v>
      </c>
      <c r="B58" s="626" t="s">
        <v>389</v>
      </c>
      <c r="C58" s="627"/>
      <c r="D58" s="6"/>
      <c r="E58" s="73">
        <v>111904.44</v>
      </c>
      <c r="J58" s="72"/>
      <c r="L58" s="72"/>
    </row>
    <row r="59" spans="1:12" x14ac:dyDescent="0.25">
      <c r="A59" s="8">
        <v>24</v>
      </c>
      <c r="B59" s="626" t="s">
        <v>390</v>
      </c>
      <c r="C59" s="627"/>
      <c r="D59" s="6"/>
      <c r="E59" s="73">
        <v>6128.16</v>
      </c>
      <c r="J59" s="72"/>
      <c r="L59" s="72"/>
    </row>
    <row r="60" spans="1:12" x14ac:dyDescent="0.25">
      <c r="A60" s="8">
        <v>25</v>
      </c>
      <c r="B60" s="624" t="s">
        <v>652</v>
      </c>
      <c r="C60" s="624"/>
      <c r="D60" s="6"/>
      <c r="E60" s="81">
        <f>SUM(E36:E59)</f>
        <v>1553558.6299999997</v>
      </c>
      <c r="J60" s="77"/>
    </row>
    <row r="61" spans="1:12" x14ac:dyDescent="0.25">
      <c r="A61" s="8">
        <v>26</v>
      </c>
      <c r="B61" s="624" t="s">
        <v>676</v>
      </c>
      <c r="C61" s="625"/>
      <c r="D61" s="6"/>
      <c r="E61" s="81">
        <f>E20</f>
        <v>963616.64</v>
      </c>
      <c r="J61" s="101"/>
      <c r="K61" s="76"/>
    </row>
    <row r="62" spans="1:12" x14ac:dyDescent="0.25">
      <c r="A62" s="8"/>
      <c r="B62" s="624"/>
      <c r="C62" s="624"/>
      <c r="D62" s="6"/>
      <c r="E62" s="81"/>
      <c r="J62" s="156"/>
    </row>
    <row r="63" spans="1:12" x14ac:dyDescent="0.25">
      <c r="A63" s="8"/>
      <c r="B63" s="624"/>
      <c r="C63" s="624"/>
      <c r="D63" s="6"/>
      <c r="E63" s="81"/>
    </row>
    <row r="64" spans="1:12" x14ac:dyDescent="0.25">
      <c r="F64" s="83"/>
    </row>
    <row r="65" spans="1:6" x14ac:dyDescent="0.25">
      <c r="A65" s="28" t="s">
        <v>32</v>
      </c>
      <c r="B65" s="5" t="s">
        <v>348</v>
      </c>
    </row>
    <row r="66" spans="1:6" x14ac:dyDescent="0.25">
      <c r="B66" s="11" t="s">
        <v>37</v>
      </c>
    </row>
    <row r="67" spans="1:6" x14ac:dyDescent="0.25">
      <c r="A67" s="38" t="s">
        <v>27</v>
      </c>
      <c r="B67" s="36" t="s">
        <v>41</v>
      </c>
      <c r="C67" s="33" t="s">
        <v>44</v>
      </c>
      <c r="D67" s="569" t="s">
        <v>1062</v>
      </c>
      <c r="E67" s="33" t="s">
        <v>45</v>
      </c>
    </row>
    <row r="68" spans="1:6" ht="45" x14ac:dyDescent="0.25">
      <c r="A68" s="115" t="s">
        <v>9</v>
      </c>
      <c r="B68" s="573" t="s">
        <v>1240</v>
      </c>
      <c r="C68" s="569" t="s">
        <v>1241</v>
      </c>
      <c r="D68" s="56">
        <v>57</v>
      </c>
      <c r="E68" s="56">
        <v>30961</v>
      </c>
    </row>
    <row r="69" spans="1:6" x14ac:dyDescent="0.25">
      <c r="A69" s="116" t="s">
        <v>13</v>
      </c>
      <c r="B69" s="566" t="s">
        <v>1242</v>
      </c>
      <c r="C69" s="569" t="s">
        <v>1243</v>
      </c>
      <c r="D69" s="56">
        <v>56</v>
      </c>
      <c r="E69" s="106">
        <v>66458</v>
      </c>
    </row>
    <row r="70" spans="1:6" x14ac:dyDescent="0.25">
      <c r="A70" s="106">
        <v>3</v>
      </c>
      <c r="B70" s="566" t="s">
        <v>1260</v>
      </c>
      <c r="C70" s="566" t="s">
        <v>1261</v>
      </c>
      <c r="D70" s="106">
        <v>47</v>
      </c>
      <c r="E70" s="106">
        <v>44649</v>
      </c>
    </row>
    <row r="71" spans="1:6" ht="30" x14ac:dyDescent="0.25">
      <c r="A71" s="106">
        <v>4</v>
      </c>
      <c r="B71" s="568" t="s">
        <v>1262</v>
      </c>
      <c r="C71" s="566" t="s">
        <v>1263</v>
      </c>
      <c r="D71" s="106">
        <v>46</v>
      </c>
      <c r="E71" s="106">
        <v>76021</v>
      </c>
    </row>
    <row r="72" spans="1:6" ht="29.25" customHeight="1" x14ac:dyDescent="0.25">
      <c r="A72" s="581">
        <v>5</v>
      </c>
      <c r="B72" s="568" t="s">
        <v>1268</v>
      </c>
      <c r="C72" s="566" t="s">
        <v>1139</v>
      </c>
      <c r="D72" s="106">
        <v>43</v>
      </c>
      <c r="E72" s="106">
        <v>15795</v>
      </c>
    </row>
    <row r="73" spans="1:6" ht="27.75" customHeight="1" x14ac:dyDescent="0.25">
      <c r="A73" s="581">
        <v>6</v>
      </c>
      <c r="B73" s="568" t="s">
        <v>1278</v>
      </c>
      <c r="C73" s="566" t="s">
        <v>1279</v>
      </c>
      <c r="D73" s="106">
        <v>37</v>
      </c>
      <c r="E73" s="106">
        <v>167561</v>
      </c>
    </row>
    <row r="74" spans="1:6" x14ac:dyDescent="0.25">
      <c r="A74" s="31">
        <v>7</v>
      </c>
      <c r="B74" s="566" t="s">
        <v>1295</v>
      </c>
      <c r="C74" s="566" t="s">
        <v>1155</v>
      </c>
      <c r="D74" s="106">
        <v>28</v>
      </c>
      <c r="E74" s="106">
        <v>3945</v>
      </c>
    </row>
    <row r="75" spans="1:6" x14ac:dyDescent="0.25">
      <c r="A75" s="28" t="s">
        <v>33</v>
      </c>
      <c r="B75" s="28" t="s">
        <v>46</v>
      </c>
      <c r="C75" s="28"/>
      <c r="D75" s="28"/>
      <c r="E75" s="28"/>
      <c r="F75" s="28"/>
    </row>
    <row r="76" spans="1:6" x14ac:dyDescent="0.25">
      <c r="B76" s="28" t="s">
        <v>47</v>
      </c>
      <c r="C76" s="28"/>
      <c r="D76" s="28"/>
      <c r="E76" s="28"/>
      <c r="F76" s="28"/>
    </row>
    <row r="77" spans="1:6" x14ac:dyDescent="0.25">
      <c r="B77" s="28" t="s">
        <v>48</v>
      </c>
      <c r="C77" s="28"/>
      <c r="D77" s="28"/>
      <c r="E77" s="28"/>
      <c r="F77" s="28"/>
    </row>
    <row r="78" spans="1:6" x14ac:dyDescent="0.25">
      <c r="B78" s="50" t="s">
        <v>55</v>
      </c>
      <c r="C78" s="29"/>
      <c r="D78" s="29"/>
      <c r="E78" s="29"/>
      <c r="F78" s="29"/>
    </row>
    <row r="79" spans="1:6" x14ac:dyDescent="0.25">
      <c r="B79" s="29" t="s">
        <v>50</v>
      </c>
      <c r="C79" s="29"/>
      <c r="D79" s="29"/>
      <c r="E79" s="29"/>
      <c r="F79" s="29"/>
    </row>
    <row r="80" spans="1:6" x14ac:dyDescent="0.25">
      <c r="B80" s="29" t="s">
        <v>51</v>
      </c>
      <c r="C80" s="29"/>
      <c r="D80" s="29"/>
      <c r="E80" s="29"/>
      <c r="F80" s="29"/>
    </row>
    <row r="81" spans="2:2" x14ac:dyDescent="0.25">
      <c r="B81" s="29"/>
    </row>
    <row r="84" spans="2:2" x14ac:dyDescent="0.25">
      <c r="B84" s="349" t="s">
        <v>687</v>
      </c>
    </row>
  </sheetData>
  <mergeCells count="29">
    <mergeCell ref="B55:C55"/>
    <mergeCell ref="B60:C60"/>
    <mergeCell ref="B61:C61"/>
    <mergeCell ref="B62:C62"/>
    <mergeCell ref="B63:C63"/>
    <mergeCell ref="B56:C56"/>
    <mergeCell ref="B57:C57"/>
    <mergeCell ref="B58:C58"/>
    <mergeCell ref="B59:C59"/>
    <mergeCell ref="B48:C48"/>
    <mergeCell ref="B50:C50"/>
    <mergeCell ref="B51:C51"/>
    <mergeCell ref="B52:C52"/>
    <mergeCell ref="B54:C54"/>
    <mergeCell ref="B5:E5"/>
    <mergeCell ref="B9:C9"/>
    <mergeCell ref="B11:F11"/>
    <mergeCell ref="B10:E10"/>
    <mergeCell ref="B41:C41"/>
    <mergeCell ref="B35:C35"/>
    <mergeCell ref="B37:C37"/>
    <mergeCell ref="B38:C38"/>
    <mergeCell ref="B40:C40"/>
    <mergeCell ref="B12:F12"/>
    <mergeCell ref="B47:C47"/>
    <mergeCell ref="B42:C42"/>
    <mergeCell ref="B43:C43"/>
    <mergeCell ref="B44:C44"/>
    <mergeCell ref="B45:C45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2B75A-0B9F-4A06-98BD-D5B066181930}">
  <sheetPr>
    <tabColor rgb="FF00B0F0"/>
  </sheetPr>
  <dimension ref="A1:K118"/>
  <sheetViews>
    <sheetView topLeftCell="A55" zoomScale="80" zoomScaleNormal="80" workbookViewId="0">
      <selection activeCell="I67" sqref="I67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3.7109375" style="170" customWidth="1"/>
    <col min="5" max="5" width="14" style="170" hidden="1" customWidth="1"/>
    <col min="6" max="6" width="13.5703125" style="170" hidden="1" customWidth="1"/>
    <col min="7" max="7" width="15.7109375" style="170" customWidth="1"/>
    <col min="8" max="16384" width="9.140625" style="170"/>
  </cols>
  <sheetData>
    <row r="1" spans="1:11" x14ac:dyDescent="0.2">
      <c r="D1" s="667"/>
      <c r="E1" s="667"/>
      <c r="F1" s="667"/>
    </row>
    <row r="2" spans="1:11" x14ac:dyDescent="0.2">
      <c r="C2" s="170" t="s">
        <v>910</v>
      </c>
    </row>
    <row r="3" spans="1:11" x14ac:dyDescent="0.2">
      <c r="D3" s="667"/>
      <c r="E3" s="667"/>
      <c r="F3" s="667"/>
    </row>
    <row r="5" spans="1:11" ht="19.5" customHeight="1" x14ac:dyDescent="0.25">
      <c r="A5" s="668" t="s">
        <v>911</v>
      </c>
      <c r="B5" s="668"/>
      <c r="C5" s="668"/>
      <c r="D5" s="668"/>
      <c r="E5" s="668"/>
      <c r="F5" s="448"/>
      <c r="G5" s="172"/>
    </row>
    <row r="6" spans="1:11" ht="18" customHeight="1" x14ac:dyDescent="0.25">
      <c r="A6" s="669" t="s">
        <v>401</v>
      </c>
      <c r="B6" s="669"/>
      <c r="C6" s="669"/>
      <c r="D6" s="669"/>
      <c r="E6" s="669"/>
      <c r="F6" s="669"/>
      <c r="G6" s="172"/>
    </row>
    <row r="7" spans="1:11" ht="21.75" customHeight="1" x14ac:dyDescent="0.25">
      <c r="A7" s="669" t="s">
        <v>402</v>
      </c>
      <c r="B7" s="669"/>
      <c r="C7" s="670">
        <v>5</v>
      </c>
      <c r="D7" s="670"/>
      <c r="E7" s="670"/>
      <c r="F7" s="175"/>
      <c r="G7" s="172"/>
    </row>
    <row r="8" spans="1:11" ht="18.75" customHeight="1" x14ac:dyDescent="0.25">
      <c r="A8" s="173"/>
      <c r="B8" s="176" t="s">
        <v>403</v>
      </c>
      <c r="C8" s="670">
        <v>5095</v>
      </c>
      <c r="D8" s="670"/>
      <c r="E8" s="670"/>
      <c r="F8" s="174"/>
      <c r="G8" s="172"/>
    </row>
    <row r="9" spans="1:11" ht="17.25" customHeight="1" x14ac:dyDescent="0.25">
      <c r="A9" s="671" t="s">
        <v>404</v>
      </c>
      <c r="B9" s="671"/>
      <c r="C9" s="672">
        <v>3894.5</v>
      </c>
      <c r="D9" s="672"/>
      <c r="E9" s="672"/>
      <c r="F9" s="176">
        <v>2</v>
      </c>
      <c r="G9" s="606"/>
    </row>
    <row r="10" spans="1:11" ht="18" customHeight="1" x14ac:dyDescent="0.25">
      <c r="A10" s="176"/>
      <c r="B10" s="176" t="s">
        <v>405</v>
      </c>
      <c r="C10" s="672">
        <v>6</v>
      </c>
      <c r="D10" s="672"/>
      <c r="E10" s="672"/>
      <c r="F10" s="177">
        <v>1967</v>
      </c>
      <c r="G10" s="172"/>
    </row>
    <row r="11" spans="1:11" ht="107.25" customHeight="1" x14ac:dyDescent="0.2">
      <c r="A11" s="178" t="s">
        <v>407</v>
      </c>
      <c r="B11" s="179" t="s">
        <v>408</v>
      </c>
      <c r="C11" s="179" t="s">
        <v>409</v>
      </c>
      <c r="D11" s="180" t="s">
        <v>410</v>
      </c>
      <c r="E11" s="181" t="s">
        <v>411</v>
      </c>
      <c r="F11" s="182" t="s">
        <v>412</v>
      </c>
      <c r="G11" s="469" t="s">
        <v>918</v>
      </c>
    </row>
    <row r="12" spans="1:11" ht="18.95" customHeight="1" x14ac:dyDescent="0.2">
      <c r="A12" s="178"/>
      <c r="B12" s="178"/>
      <c r="C12" s="183"/>
      <c r="D12" s="183"/>
      <c r="E12" s="184"/>
      <c r="F12" s="185"/>
      <c r="G12" s="358"/>
    </row>
    <row r="13" spans="1:11" ht="33" customHeight="1" x14ac:dyDescent="0.25">
      <c r="A13" s="186" t="s">
        <v>413</v>
      </c>
      <c r="B13" s="668" t="s">
        <v>414</v>
      </c>
      <c r="C13" s="668"/>
      <c r="D13" s="668"/>
      <c r="E13" s="668"/>
      <c r="F13" s="668"/>
      <c r="G13" s="172"/>
    </row>
    <row r="14" spans="1:11" ht="155.1" customHeight="1" x14ac:dyDescent="0.3">
      <c r="A14" s="187"/>
      <c r="B14" s="449" t="s">
        <v>415</v>
      </c>
      <c r="C14" s="450"/>
      <c r="D14" s="451">
        <f>E14*F9</f>
        <v>25703.699999999997</v>
      </c>
      <c r="E14" s="451">
        <f>F14*C9</f>
        <v>12851.849999999999</v>
      </c>
      <c r="F14" s="451">
        <f>F15+F16</f>
        <v>3.3</v>
      </c>
      <c r="G14" s="363">
        <f>G15+G16</f>
        <v>776</v>
      </c>
      <c r="I14" s="389"/>
      <c r="J14" s="389"/>
    </row>
    <row r="15" spans="1:11" ht="18.95" customHeight="1" x14ac:dyDescent="0.25">
      <c r="A15" s="187"/>
      <c r="B15" s="452" t="s">
        <v>773</v>
      </c>
      <c r="C15" s="450" t="s">
        <v>416</v>
      </c>
      <c r="D15" s="451">
        <f>E15*F9</f>
        <v>2336.6999999999998</v>
      </c>
      <c r="E15" s="451">
        <f>F15*C9</f>
        <v>1168.3499999999999</v>
      </c>
      <c r="F15" s="451">
        <v>0.3</v>
      </c>
      <c r="G15" s="363">
        <v>0</v>
      </c>
      <c r="K15" s="391"/>
    </row>
    <row r="16" spans="1:11" ht="23.1" customHeight="1" x14ac:dyDescent="0.25">
      <c r="A16" s="187"/>
      <c r="B16" s="452" t="s">
        <v>417</v>
      </c>
      <c r="C16" s="450" t="s">
        <v>418</v>
      </c>
      <c r="D16" s="451">
        <f>E16*F9</f>
        <v>23367</v>
      </c>
      <c r="E16" s="451">
        <f>F16*C9</f>
        <v>11683.5</v>
      </c>
      <c r="F16" s="451">
        <v>3</v>
      </c>
      <c r="G16" s="363">
        <v>776</v>
      </c>
      <c r="K16" s="391"/>
    </row>
    <row r="17" spans="1:11" ht="37.5" customHeight="1" x14ac:dyDescent="0.2">
      <c r="A17" s="192" t="s">
        <v>419</v>
      </c>
      <c r="B17" s="666" t="s">
        <v>420</v>
      </c>
      <c r="C17" s="666"/>
      <c r="D17" s="666"/>
      <c r="E17" s="666"/>
      <c r="F17" s="666"/>
      <c r="G17" s="365"/>
    </row>
    <row r="18" spans="1:11" ht="18" customHeight="1" x14ac:dyDescent="0.3">
      <c r="A18" s="192"/>
      <c r="B18" s="453" t="s">
        <v>421</v>
      </c>
      <c r="C18" s="208" t="s">
        <v>422</v>
      </c>
      <c r="D18" s="210">
        <f>E18*F9</f>
        <v>0</v>
      </c>
      <c r="E18" s="210">
        <f>F18*C9</f>
        <v>0</v>
      </c>
      <c r="F18" s="210">
        <v>0</v>
      </c>
      <c r="G18" s="365">
        <v>0</v>
      </c>
      <c r="H18" s="454"/>
    </row>
    <row r="19" spans="1:11" ht="42.75" customHeight="1" x14ac:dyDescent="0.3">
      <c r="A19" s="192"/>
      <c r="B19" s="455" t="s">
        <v>423</v>
      </c>
      <c r="C19" s="450" t="s">
        <v>416</v>
      </c>
      <c r="D19" s="456">
        <f>E19*F9</f>
        <v>1168.3499999999999</v>
      </c>
      <c r="E19" s="456">
        <f>F19*C9</f>
        <v>584.17499999999995</v>
      </c>
      <c r="F19" s="456">
        <v>0.15</v>
      </c>
      <c r="G19" s="369">
        <v>0</v>
      </c>
    </row>
    <row r="20" spans="1:11" ht="14.25" customHeight="1" x14ac:dyDescent="0.25">
      <c r="A20" s="192"/>
      <c r="B20" s="457" t="s">
        <v>424</v>
      </c>
      <c r="C20" s="458" t="s">
        <v>422</v>
      </c>
      <c r="D20" s="458">
        <v>0</v>
      </c>
      <c r="E20" s="458">
        <v>0</v>
      </c>
      <c r="F20" s="375">
        <v>0</v>
      </c>
      <c r="G20" s="365">
        <v>0</v>
      </c>
    </row>
    <row r="21" spans="1:11" ht="18" customHeight="1" x14ac:dyDescent="0.25">
      <c r="A21" s="192"/>
      <c r="B21" s="457" t="s">
        <v>425</v>
      </c>
      <c r="C21" s="458" t="s">
        <v>422</v>
      </c>
      <c r="D21" s="458">
        <v>0</v>
      </c>
      <c r="E21" s="458">
        <v>0</v>
      </c>
      <c r="F21" s="458">
        <v>0</v>
      </c>
      <c r="G21" s="365">
        <v>0</v>
      </c>
    </row>
    <row r="22" spans="1:11" ht="39.75" customHeight="1" x14ac:dyDescent="0.3">
      <c r="A22" s="200"/>
      <c r="B22" s="396" t="s">
        <v>426</v>
      </c>
      <c r="C22" s="318"/>
      <c r="D22" s="203">
        <f>E22*F9</f>
        <v>19472.5</v>
      </c>
      <c r="E22" s="204">
        <f>F22*C9</f>
        <v>9736.25</v>
      </c>
      <c r="F22" s="204">
        <v>2.5</v>
      </c>
      <c r="G22" s="205">
        <f>G23</f>
        <v>19472.5</v>
      </c>
    </row>
    <row r="23" spans="1:11" ht="65.099999999999994" customHeight="1" x14ac:dyDescent="0.25">
      <c r="A23" s="206"/>
      <c r="B23" s="397" t="s">
        <v>427</v>
      </c>
      <c r="C23" s="208" t="s">
        <v>428</v>
      </c>
      <c r="D23" s="208">
        <f>E23*F9</f>
        <v>19472.5</v>
      </c>
      <c r="E23" s="208">
        <f>F23*C9</f>
        <v>9736.25</v>
      </c>
      <c r="F23" s="208">
        <v>2.5</v>
      </c>
      <c r="G23" s="278">
        <f>D23</f>
        <v>19472.5</v>
      </c>
      <c r="H23" s="389"/>
      <c r="K23" s="391"/>
    </row>
    <row r="24" spans="1:11" ht="68.25" customHeight="1" x14ac:dyDescent="0.2">
      <c r="A24" s="206"/>
      <c r="B24" s="459" t="s">
        <v>790</v>
      </c>
      <c r="C24" s="208" t="s">
        <v>430</v>
      </c>
      <c r="D24" s="208">
        <f>E24*F9</f>
        <v>6386.98</v>
      </c>
      <c r="E24" s="208">
        <f>F24*C9</f>
        <v>3193.49</v>
      </c>
      <c r="F24" s="210">
        <v>0.82</v>
      </c>
      <c r="G24" s="205">
        <f>D24</f>
        <v>6386.98</v>
      </c>
      <c r="H24" s="389"/>
      <c r="K24" s="391"/>
    </row>
    <row r="25" spans="1:11" ht="18" customHeight="1" x14ac:dyDescent="0.3">
      <c r="A25" s="211"/>
      <c r="B25" s="396" t="s">
        <v>431</v>
      </c>
      <c r="C25" s="318" t="s">
        <v>416</v>
      </c>
      <c r="D25" s="203">
        <f>E25*F9</f>
        <v>10515.15</v>
      </c>
      <c r="E25" s="204">
        <f>F25*C9</f>
        <v>5257.5749999999998</v>
      </c>
      <c r="F25" s="204">
        <f>F28+F26</f>
        <v>1.3499999999999999</v>
      </c>
      <c r="G25" s="205">
        <f>G26+G28</f>
        <v>9346.7999999999993</v>
      </c>
      <c r="K25" s="391"/>
    </row>
    <row r="26" spans="1:11" ht="15.95" customHeight="1" x14ac:dyDescent="0.25">
      <c r="A26" s="206"/>
      <c r="B26" s="460" t="s">
        <v>432</v>
      </c>
      <c r="C26" s="674" t="s">
        <v>428</v>
      </c>
      <c r="D26" s="675">
        <f>E26*F9</f>
        <v>9346.7999999999993</v>
      </c>
      <c r="E26" s="675">
        <f>F26*C9</f>
        <v>4673.3999999999996</v>
      </c>
      <c r="F26" s="675">
        <v>1.2</v>
      </c>
      <c r="G26" s="676">
        <f>D26</f>
        <v>9346.7999999999993</v>
      </c>
    </row>
    <row r="27" spans="1:11" ht="29.1" customHeight="1" x14ac:dyDescent="0.25">
      <c r="A27" s="206"/>
      <c r="B27" s="460" t="s">
        <v>433</v>
      </c>
      <c r="C27" s="674"/>
      <c r="D27" s="675"/>
      <c r="E27" s="675"/>
      <c r="F27" s="675"/>
      <c r="G27" s="677"/>
      <c r="K27" s="391"/>
    </row>
    <row r="28" spans="1:11" ht="21" customHeight="1" x14ac:dyDescent="0.2">
      <c r="A28" s="206"/>
      <c r="B28" s="461" t="s">
        <v>791</v>
      </c>
      <c r="C28" s="213" t="s">
        <v>434</v>
      </c>
      <c r="D28" s="208">
        <f>E28*F9</f>
        <v>1168.3499999999999</v>
      </c>
      <c r="E28" s="208">
        <f>F28*C9</f>
        <v>584.17499999999995</v>
      </c>
      <c r="F28" s="208">
        <v>0.15</v>
      </c>
      <c r="G28" s="365">
        <v>0</v>
      </c>
    </row>
    <row r="29" spans="1:11" ht="39" customHeight="1" x14ac:dyDescent="0.3">
      <c r="A29" s="206"/>
      <c r="B29" s="396" t="s">
        <v>435</v>
      </c>
      <c r="C29" s="318" t="s">
        <v>434</v>
      </c>
      <c r="D29" s="208">
        <f>E29*F9</f>
        <v>778.90000000000009</v>
      </c>
      <c r="E29" s="208">
        <f>F29*C9</f>
        <v>389.45000000000005</v>
      </c>
      <c r="F29" s="210">
        <v>0.1</v>
      </c>
      <c r="G29" s="365">
        <v>0</v>
      </c>
      <c r="I29" s="402"/>
      <c r="J29" s="403"/>
      <c r="K29" s="391"/>
    </row>
    <row r="30" spans="1:11" ht="21.75" customHeight="1" x14ac:dyDescent="0.3">
      <c r="A30" s="206"/>
      <c r="B30" s="404" t="s">
        <v>912</v>
      </c>
      <c r="C30" s="458" t="s">
        <v>422</v>
      </c>
      <c r="D30" s="458">
        <f>E30*F9</f>
        <v>0</v>
      </c>
      <c r="E30" s="458">
        <f>F30*C9</f>
        <v>0</v>
      </c>
      <c r="F30" s="216">
        <v>0</v>
      </c>
      <c r="G30" s="365">
        <v>0</v>
      </c>
    </row>
    <row r="31" spans="1:11" ht="15.75" x14ac:dyDescent="0.25">
      <c r="A31" s="202"/>
      <c r="B31" s="405" t="s">
        <v>439</v>
      </c>
      <c r="C31" s="208"/>
      <c r="D31" s="203">
        <f>E31*F9</f>
        <v>38321.879999999997</v>
      </c>
      <c r="E31" s="204">
        <f>E19+E22+E24+E25+E29</f>
        <v>19160.939999999999</v>
      </c>
      <c r="F31" s="204">
        <f>F19+F22+F25+F29+F30+F24+F18</f>
        <v>4.92</v>
      </c>
      <c r="G31" s="205">
        <f>G25+G24+G22</f>
        <v>35206.28</v>
      </c>
      <c r="I31" s="406"/>
      <c r="J31" s="406"/>
    </row>
    <row r="32" spans="1:11" ht="22.5" customHeight="1" x14ac:dyDescent="0.2">
      <c r="A32" s="192" t="s">
        <v>440</v>
      </c>
      <c r="B32" s="678" t="s">
        <v>441</v>
      </c>
      <c r="C32" s="678"/>
      <c r="D32" s="678"/>
      <c r="E32" s="678"/>
      <c r="F32" s="678"/>
      <c r="G32" s="365"/>
    </row>
    <row r="33" spans="1:11" ht="18.95" customHeight="1" x14ac:dyDescent="0.3">
      <c r="A33" s="680"/>
      <c r="B33" s="396" t="s">
        <v>442</v>
      </c>
      <c r="C33" s="318"/>
      <c r="D33" s="204">
        <f>E33*2</f>
        <v>26872.050000000003</v>
      </c>
      <c r="E33" s="210">
        <f>F33*C9</f>
        <v>13436.025000000001</v>
      </c>
      <c r="F33" s="210">
        <f>F34+F37</f>
        <v>3.45</v>
      </c>
      <c r="G33" s="205">
        <f>G34+G37</f>
        <v>31275.73</v>
      </c>
      <c r="K33" s="391"/>
    </row>
    <row r="34" spans="1:11" ht="15" customHeight="1" x14ac:dyDescent="0.2">
      <c r="A34" s="680"/>
      <c r="B34" s="407" t="s">
        <v>443</v>
      </c>
      <c r="C34" s="318" t="s">
        <v>754</v>
      </c>
      <c r="D34" s="681">
        <f>E34*F9</f>
        <v>23367</v>
      </c>
      <c r="E34" s="683">
        <f>F34*C9</f>
        <v>11683.5</v>
      </c>
      <c r="F34" s="683">
        <v>3</v>
      </c>
      <c r="G34" s="676">
        <v>22043.73</v>
      </c>
      <c r="H34" s="673"/>
    </row>
    <row r="35" spans="1:11" ht="16.149999999999999" customHeight="1" x14ac:dyDescent="0.2">
      <c r="A35" s="680"/>
      <c r="B35" s="408" t="s">
        <v>445</v>
      </c>
      <c r="C35" s="318" t="s">
        <v>754</v>
      </c>
      <c r="D35" s="682"/>
      <c r="E35" s="684"/>
      <c r="F35" s="684"/>
      <c r="G35" s="679"/>
      <c r="H35" s="673"/>
    </row>
    <row r="36" spans="1:11" ht="27" customHeight="1" x14ac:dyDescent="0.2">
      <c r="A36" s="206"/>
      <c r="B36" s="462" t="s">
        <v>913</v>
      </c>
      <c r="C36" s="318" t="s">
        <v>447</v>
      </c>
      <c r="D36" s="444"/>
      <c r="E36" s="445"/>
      <c r="F36" s="445"/>
      <c r="G36" s="443"/>
      <c r="H36" s="389"/>
    </row>
    <row r="37" spans="1:11" ht="14.25" customHeight="1" x14ac:dyDescent="0.2">
      <c r="A37" s="206"/>
      <c r="B37" s="407" t="s">
        <v>448</v>
      </c>
      <c r="C37" s="208" t="s">
        <v>428</v>
      </c>
      <c r="D37" s="220">
        <f>E37*F9</f>
        <v>3505.05</v>
      </c>
      <c r="E37" s="208">
        <f>F37*C9</f>
        <v>1752.5250000000001</v>
      </c>
      <c r="F37" s="208">
        <v>0.45</v>
      </c>
      <c r="G37" s="365">
        <v>9232</v>
      </c>
      <c r="K37" s="391"/>
    </row>
    <row r="38" spans="1:11" ht="54" customHeight="1" x14ac:dyDescent="0.3">
      <c r="A38" s="206"/>
      <c r="B38" s="396" t="s">
        <v>449</v>
      </c>
      <c r="C38" s="318" t="s">
        <v>416</v>
      </c>
      <c r="D38" s="204">
        <f>E38*F9</f>
        <v>30377.1</v>
      </c>
      <c r="E38" s="204">
        <f>F38*C9</f>
        <v>15188.55</v>
      </c>
      <c r="F38" s="204">
        <f>F39</f>
        <v>3.9</v>
      </c>
      <c r="G38" s="205">
        <v>20000</v>
      </c>
      <c r="K38" s="391"/>
    </row>
    <row r="39" spans="1:11" ht="14.25" customHeight="1" x14ac:dyDescent="0.25">
      <c r="A39" s="221"/>
      <c r="B39" s="407" t="s">
        <v>450</v>
      </c>
      <c r="C39" s="318" t="s">
        <v>444</v>
      </c>
      <c r="D39" s="685">
        <f>E39*F9</f>
        <v>30377.1</v>
      </c>
      <c r="E39" s="685">
        <f>F39*C9</f>
        <v>15188.55</v>
      </c>
      <c r="F39" s="685">
        <v>3.9</v>
      </c>
      <c r="G39" s="676">
        <v>20000</v>
      </c>
    </row>
    <row r="40" spans="1:11" ht="14.25" customHeight="1" x14ac:dyDescent="0.2">
      <c r="A40" s="202"/>
      <c r="B40" s="407" t="s">
        <v>453</v>
      </c>
      <c r="C40" s="318" t="s">
        <v>444</v>
      </c>
      <c r="D40" s="685"/>
      <c r="E40" s="685"/>
      <c r="F40" s="685"/>
      <c r="G40" s="679"/>
    </row>
    <row r="41" spans="1:11" ht="24.75" customHeight="1" x14ac:dyDescent="0.2">
      <c r="A41" s="202"/>
      <c r="B41" s="409" t="s">
        <v>454</v>
      </c>
      <c r="C41" s="410" t="s">
        <v>455</v>
      </c>
      <c r="D41" s="685"/>
      <c r="E41" s="685"/>
      <c r="F41" s="685"/>
      <c r="G41" s="679"/>
      <c r="K41" s="391"/>
    </row>
    <row r="42" spans="1:11" ht="16.149999999999999" customHeight="1" x14ac:dyDescent="0.2">
      <c r="A42" s="202"/>
      <c r="B42" s="409" t="s">
        <v>914</v>
      </c>
      <c r="C42" s="410" t="s">
        <v>456</v>
      </c>
      <c r="D42" s="685"/>
      <c r="E42" s="685"/>
      <c r="F42" s="685"/>
      <c r="G42" s="677"/>
    </row>
    <row r="43" spans="1:11" ht="27" customHeight="1" x14ac:dyDescent="0.25">
      <c r="A43" s="202"/>
      <c r="B43" s="463" t="s">
        <v>457</v>
      </c>
      <c r="C43" s="458" t="s">
        <v>422</v>
      </c>
      <c r="D43" s="458">
        <f>E43*F9</f>
        <v>0</v>
      </c>
      <c r="E43" s="458">
        <f>F43*C9</f>
        <v>0</v>
      </c>
      <c r="F43" s="458">
        <v>0</v>
      </c>
      <c r="G43" s="365">
        <v>0</v>
      </c>
      <c r="H43" s="454"/>
    </row>
    <row r="44" spans="1:11" ht="39.75" customHeight="1" x14ac:dyDescent="0.25">
      <c r="A44" s="202"/>
      <c r="B44" s="463" t="s">
        <v>458</v>
      </c>
      <c r="C44" s="464" t="s">
        <v>422</v>
      </c>
      <c r="D44" s="458">
        <f>E44*F9</f>
        <v>0</v>
      </c>
      <c r="E44" s="458">
        <f>F44*C9</f>
        <v>0</v>
      </c>
      <c r="F44" s="458">
        <v>0</v>
      </c>
      <c r="G44" s="365">
        <v>0</v>
      </c>
    </row>
    <row r="45" spans="1:11" ht="55.5" customHeight="1" x14ac:dyDescent="0.2">
      <c r="A45" s="192"/>
      <c r="B45" s="413" t="s">
        <v>646</v>
      </c>
      <c r="C45" s="208" t="s">
        <v>422</v>
      </c>
      <c r="D45" s="204">
        <f>E45*F9</f>
        <v>0</v>
      </c>
      <c r="E45" s="204">
        <f>F45*C9</f>
        <v>0</v>
      </c>
      <c r="F45" s="204">
        <v>0</v>
      </c>
      <c r="G45" s="205">
        <v>0</v>
      </c>
      <c r="H45" s="389"/>
      <c r="I45" s="406"/>
      <c r="J45" s="403"/>
      <c r="K45" s="391"/>
    </row>
    <row r="46" spans="1:11" ht="39" customHeight="1" x14ac:dyDescent="0.3">
      <c r="A46" s="217"/>
      <c r="B46" s="396" t="s">
        <v>459</v>
      </c>
      <c r="C46" s="208" t="s">
        <v>460</v>
      </c>
      <c r="D46" s="227">
        <f>E46*F9</f>
        <v>10125.700000000001</v>
      </c>
      <c r="E46" s="227">
        <f>F46*C9</f>
        <v>5062.8500000000004</v>
      </c>
      <c r="F46" s="227">
        <v>1.3</v>
      </c>
      <c r="G46" s="369">
        <f>D46</f>
        <v>10125.700000000001</v>
      </c>
      <c r="K46" s="391"/>
    </row>
    <row r="47" spans="1:11" ht="31.5" customHeight="1" x14ac:dyDescent="0.25">
      <c r="A47" s="217"/>
      <c r="B47" s="463" t="s">
        <v>461</v>
      </c>
      <c r="C47" s="464" t="s">
        <v>422</v>
      </c>
      <c r="D47" s="458">
        <v>0</v>
      </c>
      <c r="E47" s="458">
        <v>0</v>
      </c>
      <c r="F47" s="458">
        <v>0</v>
      </c>
      <c r="G47" s="365">
        <v>0</v>
      </c>
    </row>
    <row r="48" spans="1:11" ht="27.95" customHeight="1" x14ac:dyDescent="0.25">
      <c r="A48" s="217"/>
      <c r="B48" s="465" t="s">
        <v>462</v>
      </c>
      <c r="C48" s="464" t="s">
        <v>422</v>
      </c>
      <c r="D48" s="458">
        <v>0</v>
      </c>
      <c r="E48" s="458">
        <v>0</v>
      </c>
      <c r="F48" s="458">
        <v>0</v>
      </c>
      <c r="G48" s="365">
        <v>0</v>
      </c>
    </row>
    <row r="49" spans="1:11" ht="31.5" customHeight="1" x14ac:dyDescent="0.25">
      <c r="A49" s="226"/>
      <c r="B49" s="380" t="s">
        <v>463</v>
      </c>
      <c r="C49" s="208"/>
      <c r="D49" s="230">
        <f>E49*F9</f>
        <v>67374.850000000006</v>
      </c>
      <c r="E49" s="210">
        <f>F49*C9</f>
        <v>33687.425000000003</v>
      </c>
      <c r="F49" s="204">
        <f>F46+F45+F38+F33+F43</f>
        <v>8.65</v>
      </c>
      <c r="G49" s="205">
        <f>G33+G38+G46</f>
        <v>61401.429999999993</v>
      </c>
      <c r="I49" s="406"/>
      <c r="J49" s="406"/>
    </row>
    <row r="50" spans="1:11" ht="32.25" customHeight="1" x14ac:dyDescent="0.25">
      <c r="A50" s="226" t="s">
        <v>464</v>
      </c>
      <c r="B50" s="678" t="s">
        <v>794</v>
      </c>
      <c r="C50" s="678"/>
      <c r="D50" s="678"/>
      <c r="E50" s="678"/>
      <c r="F50" s="678"/>
      <c r="G50" s="363">
        <f>G51+G52+G53+G54</f>
        <v>35458.559999999998</v>
      </c>
    </row>
    <row r="51" spans="1:11" ht="21" customHeight="1" x14ac:dyDescent="0.25">
      <c r="A51" s="226"/>
      <c r="B51" s="380" t="s">
        <v>387</v>
      </c>
      <c r="C51" s="210"/>
      <c r="D51" s="210"/>
      <c r="E51" s="210"/>
      <c r="F51" s="210">
        <v>0</v>
      </c>
      <c r="G51" s="365">
        <f>I51+J51</f>
        <v>17620.2</v>
      </c>
      <c r="I51" s="170">
        <v>14218.84</v>
      </c>
      <c r="J51" s="170">
        <v>3401.36</v>
      </c>
    </row>
    <row r="52" spans="1:11" ht="24" customHeight="1" x14ac:dyDescent="0.25">
      <c r="A52" s="226"/>
      <c r="B52" s="380" t="s">
        <v>388</v>
      </c>
      <c r="C52" s="210"/>
      <c r="D52" s="210"/>
      <c r="E52" s="210"/>
      <c r="F52" s="210">
        <v>0</v>
      </c>
      <c r="G52" s="365">
        <v>2102.12</v>
      </c>
    </row>
    <row r="53" spans="1:11" ht="21.75" customHeight="1" x14ac:dyDescent="0.25">
      <c r="A53" s="226"/>
      <c r="B53" s="380" t="s">
        <v>389</v>
      </c>
      <c r="C53" s="210"/>
      <c r="D53" s="210"/>
      <c r="E53" s="210"/>
      <c r="F53" s="210">
        <v>0</v>
      </c>
      <c r="G53" s="365">
        <v>12468.92</v>
      </c>
    </row>
    <row r="54" spans="1:11" ht="20.25" customHeight="1" x14ac:dyDescent="0.25">
      <c r="A54" s="226"/>
      <c r="B54" s="380" t="s">
        <v>390</v>
      </c>
      <c r="C54" s="210"/>
      <c r="D54" s="210"/>
      <c r="E54" s="210"/>
      <c r="F54" s="210">
        <v>0</v>
      </c>
      <c r="G54" s="365">
        <v>3267.32</v>
      </c>
    </row>
    <row r="55" spans="1:11" ht="16.7" customHeight="1" x14ac:dyDescent="0.25">
      <c r="A55" s="235" t="s">
        <v>795</v>
      </c>
      <c r="B55" s="678" t="s">
        <v>471</v>
      </c>
      <c r="C55" s="678"/>
      <c r="D55" s="678"/>
      <c r="E55" s="678"/>
      <c r="F55" s="678"/>
      <c r="G55" s="365"/>
    </row>
    <row r="56" spans="1:11" ht="16.7" customHeight="1" x14ac:dyDescent="0.25">
      <c r="A56" s="221"/>
      <c r="B56" s="420" t="s">
        <v>915</v>
      </c>
      <c r="C56" s="422" t="s">
        <v>416</v>
      </c>
      <c r="D56" s="237">
        <f>E56*F9</f>
        <v>15500.11</v>
      </c>
      <c r="E56" s="227">
        <f>F56*C9</f>
        <v>7750.0550000000003</v>
      </c>
      <c r="F56" s="227">
        <v>1.99</v>
      </c>
      <c r="G56" s="205">
        <f>D56</f>
        <v>15500.11</v>
      </c>
    </row>
    <row r="57" spans="1:11" ht="53.25" customHeight="1" x14ac:dyDescent="0.25">
      <c r="A57" s="221"/>
      <c r="B57" s="231" t="s">
        <v>916</v>
      </c>
      <c r="C57" s="422"/>
      <c r="D57" s="238"/>
      <c r="E57" s="238"/>
      <c r="F57" s="227"/>
      <c r="G57" s="205"/>
    </row>
    <row r="58" spans="1:11" ht="18" customHeight="1" x14ac:dyDescent="0.3">
      <c r="A58" s="235"/>
      <c r="B58" s="466" t="s">
        <v>475</v>
      </c>
      <c r="C58" s="375"/>
      <c r="D58" s="237">
        <f>E58*F9</f>
        <v>146900.54</v>
      </c>
      <c r="E58" s="227">
        <f>F58*C9</f>
        <v>73450.27</v>
      </c>
      <c r="F58" s="241">
        <f>F56+F49+F31+F14</f>
        <v>18.86</v>
      </c>
      <c r="G58" s="205">
        <f>G56+G50+G49+G31+G14</f>
        <v>148342.38</v>
      </c>
    </row>
    <row r="59" spans="1:11" ht="18.95" customHeight="1" x14ac:dyDescent="0.25">
      <c r="A59" s="243"/>
      <c r="B59" s="380" t="s">
        <v>917</v>
      </c>
      <c r="C59" s="233" t="s">
        <v>416</v>
      </c>
      <c r="D59" s="237">
        <f>E59*F9</f>
        <v>8879.4599999999991</v>
      </c>
      <c r="E59" s="227">
        <f>F59*C9</f>
        <v>4439.7299999999996</v>
      </c>
      <c r="F59" s="227">
        <v>1.1399999999999999</v>
      </c>
      <c r="G59" s="205">
        <v>3552.7104965940998</v>
      </c>
      <c r="I59" s="170">
        <v>0.05</v>
      </c>
      <c r="K59" s="391"/>
    </row>
    <row r="60" spans="1:11" ht="18.95" customHeight="1" x14ac:dyDescent="0.25">
      <c r="A60" s="243"/>
      <c r="B60" s="423" t="s">
        <v>923</v>
      </c>
      <c r="C60" s="423"/>
      <c r="D60" s="245">
        <f>E60*F9</f>
        <v>155780</v>
      </c>
      <c r="E60" s="246">
        <f>F60*C9</f>
        <v>77890</v>
      </c>
      <c r="F60" s="246">
        <f>F58+F59</f>
        <v>20</v>
      </c>
      <c r="G60" s="205">
        <f>G58+G59</f>
        <v>151895.09049659412</v>
      </c>
      <c r="I60" s="496">
        <v>155780</v>
      </c>
    </row>
    <row r="61" spans="1:11" ht="18.95" customHeight="1" x14ac:dyDescent="0.25">
      <c r="A61" s="243"/>
      <c r="B61" s="423" t="s">
        <v>920</v>
      </c>
      <c r="C61" s="423"/>
      <c r="D61" s="245"/>
      <c r="E61" s="246"/>
      <c r="F61" s="246"/>
      <c r="G61" s="205">
        <f>G66+G67</f>
        <v>58787.99</v>
      </c>
    </row>
    <row r="62" spans="1:11" ht="18.95" customHeight="1" x14ac:dyDescent="0.25">
      <c r="A62" s="243"/>
      <c r="B62" s="423" t="s">
        <v>647</v>
      </c>
      <c r="C62" s="423"/>
      <c r="D62" s="245"/>
      <c r="E62" s="246"/>
      <c r="F62" s="246"/>
      <c r="G62" s="205">
        <f>G61-G60</f>
        <v>-93107.100496594125</v>
      </c>
    </row>
    <row r="63" spans="1:11" ht="18.95" customHeight="1" x14ac:dyDescent="0.25">
      <c r="A63" s="243"/>
      <c r="B63" s="423"/>
      <c r="C63" s="423"/>
      <c r="D63" s="245"/>
      <c r="E63" s="246"/>
      <c r="F63" s="246"/>
      <c r="G63" s="205"/>
    </row>
    <row r="64" spans="1:11" ht="18.95" customHeight="1" x14ac:dyDescent="0.3">
      <c r="A64" s="243"/>
      <c r="B64" s="470" t="s">
        <v>663</v>
      </c>
      <c r="C64" s="423"/>
      <c r="D64" s="245"/>
      <c r="E64" s="246"/>
      <c r="F64" s="246"/>
      <c r="G64" s="471">
        <f>G65-G66</f>
        <v>129049.21000000002</v>
      </c>
    </row>
    <row r="65" spans="1:7" ht="18.95" customHeight="1" x14ac:dyDescent="0.25">
      <c r="A65" s="243"/>
      <c r="B65" s="423" t="s">
        <v>921</v>
      </c>
      <c r="C65" s="423"/>
      <c r="D65" s="245"/>
      <c r="E65" s="246"/>
      <c r="F65" s="246"/>
      <c r="G65" s="205">
        <v>187837.2</v>
      </c>
    </row>
    <row r="66" spans="1:7" ht="21" customHeight="1" x14ac:dyDescent="0.2">
      <c r="A66" s="381"/>
      <c r="B66" s="380" t="s">
        <v>920</v>
      </c>
      <c r="C66" s="408"/>
      <c r="D66" s="242"/>
      <c r="E66" s="242" t="e">
        <f>'Возр. 17'!G59=#REF!</f>
        <v>#REF!</v>
      </c>
      <c r="F66" s="424"/>
      <c r="G66" s="369">
        <v>58787.99</v>
      </c>
    </row>
    <row r="67" spans="1:7" ht="21" customHeight="1" x14ac:dyDescent="0.2">
      <c r="A67" s="381"/>
      <c r="B67" s="380" t="s">
        <v>922</v>
      </c>
      <c r="C67" s="408"/>
      <c r="D67" s="242"/>
      <c r="E67" s="242"/>
      <c r="F67" s="424"/>
      <c r="G67" s="369">
        <v>0</v>
      </c>
    </row>
    <row r="68" spans="1:7" ht="24" customHeight="1" x14ac:dyDescent="0.25">
      <c r="A68" s="467"/>
      <c r="B68" s="259" t="s">
        <v>919</v>
      </c>
      <c r="C68" s="408"/>
      <c r="D68" s="408"/>
      <c r="E68" s="408"/>
      <c r="F68" s="424"/>
      <c r="G68" s="172"/>
    </row>
    <row r="69" spans="1:7" ht="15.75" x14ac:dyDescent="0.25">
      <c r="A69" s="249"/>
      <c r="B69" s="425"/>
      <c r="C69" s="426"/>
      <c r="D69" s="426"/>
      <c r="E69" s="426"/>
      <c r="F69" s="424"/>
      <c r="G69" s="172"/>
    </row>
    <row r="70" spans="1:7" ht="15.75" x14ac:dyDescent="0.25">
      <c r="A70" s="249"/>
      <c r="B70" s="250"/>
      <c r="C70" s="249"/>
      <c r="D70" s="249"/>
      <c r="E70" s="249"/>
      <c r="F70" s="172"/>
      <c r="G70" s="172"/>
    </row>
    <row r="71" spans="1:7" ht="15.75" x14ac:dyDescent="0.25">
      <c r="A71" s="251">
        <v>0.06</v>
      </c>
      <c r="B71" s="250"/>
      <c r="C71" s="249"/>
      <c r="D71" s="249"/>
      <c r="E71" s="249"/>
      <c r="F71" s="172"/>
      <c r="G71" s="172"/>
    </row>
    <row r="72" spans="1:7" x14ac:dyDescent="0.2">
      <c r="A72" s="252"/>
      <c r="B72" s="252"/>
      <c r="C72" s="252"/>
      <c r="D72" s="252"/>
      <c r="E72" s="252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  <row r="117" spans="3:5" x14ac:dyDescent="0.2">
      <c r="C117" s="253"/>
      <c r="D117" s="253"/>
      <c r="E117" s="253"/>
    </row>
    <row r="118" spans="3:5" x14ac:dyDescent="0.2">
      <c r="C118" s="253"/>
      <c r="D118" s="253"/>
      <c r="E118" s="253"/>
    </row>
  </sheetData>
  <sheetProtection selectLockedCells="1" selectUnlockedCells="1"/>
  <mergeCells count="30">
    <mergeCell ref="G39:G42"/>
    <mergeCell ref="B50:F50"/>
    <mergeCell ref="B55:F55"/>
    <mergeCell ref="A33:A35"/>
    <mergeCell ref="D34:D35"/>
    <mergeCell ref="E34:E35"/>
    <mergeCell ref="F34:F35"/>
    <mergeCell ref="D39:D42"/>
    <mergeCell ref="E39:E42"/>
    <mergeCell ref="F39:F42"/>
    <mergeCell ref="G34:G35"/>
    <mergeCell ref="H34:H35"/>
    <mergeCell ref="C26:C27"/>
    <mergeCell ref="D26:D27"/>
    <mergeCell ref="E26:E27"/>
    <mergeCell ref="F26:F27"/>
    <mergeCell ref="G26:G27"/>
    <mergeCell ref="B32:F32"/>
    <mergeCell ref="B17:F17"/>
    <mergeCell ref="D1:F1"/>
    <mergeCell ref="D3:F3"/>
    <mergeCell ref="A5:E5"/>
    <mergeCell ref="A6:F6"/>
    <mergeCell ref="A7:B7"/>
    <mergeCell ref="C7:E7"/>
    <mergeCell ref="C8:E8"/>
    <mergeCell ref="A9:B9"/>
    <mergeCell ref="C9:E9"/>
    <mergeCell ref="C10:E10"/>
    <mergeCell ref="B13:F13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E8E1E-BC3B-45C6-99C9-50D06C1C190C}">
  <sheetPr>
    <tabColor rgb="FF00B0F0"/>
  </sheetPr>
  <dimension ref="A1:J118"/>
  <sheetViews>
    <sheetView topLeftCell="A53" zoomScale="78" zoomScaleNormal="78" workbookViewId="0">
      <selection activeCell="I68" sqref="I68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5" style="170" customWidth="1"/>
    <col min="5" max="5" width="0.140625" style="170" customWidth="1"/>
    <col min="6" max="6" width="13.5703125" style="170" hidden="1" customWidth="1"/>
    <col min="7" max="7" width="16.42578125" style="170" customWidth="1"/>
    <col min="8" max="16384" width="9.140625" style="170"/>
  </cols>
  <sheetData>
    <row r="1" spans="1:7" ht="22.5" customHeight="1" x14ac:dyDescent="0.3">
      <c r="A1" s="686" t="s">
        <v>924</v>
      </c>
      <c r="B1" s="687"/>
      <c r="C1" s="687"/>
      <c r="D1" s="687"/>
      <c r="E1" s="687"/>
      <c r="F1" s="688"/>
      <c r="G1" s="172"/>
    </row>
    <row r="2" spans="1:7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7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7" ht="18.75" customHeight="1" x14ac:dyDescent="0.25">
      <c r="A4" s="173"/>
      <c r="B4" s="176" t="s">
        <v>403</v>
      </c>
      <c r="C4" s="670">
        <v>5529.1</v>
      </c>
      <c r="D4" s="670"/>
      <c r="E4" s="670"/>
      <c r="F4" s="174"/>
      <c r="G4" s="172"/>
    </row>
    <row r="5" spans="1:7" ht="17.25" customHeight="1" x14ac:dyDescent="0.25">
      <c r="A5" s="671" t="s">
        <v>748</v>
      </c>
      <c r="B5" s="671"/>
      <c r="C5" s="672">
        <v>4338.3999999999996</v>
      </c>
      <c r="D5" s="672"/>
      <c r="E5" s="672"/>
      <c r="F5" s="176">
        <v>2</v>
      </c>
      <c r="G5" s="172"/>
    </row>
    <row r="6" spans="1:7" ht="18" customHeight="1" x14ac:dyDescent="0.25">
      <c r="A6" s="176"/>
      <c r="B6" s="176" t="s">
        <v>405</v>
      </c>
      <c r="C6" s="672">
        <v>6</v>
      </c>
      <c r="D6" s="672"/>
      <c r="E6" s="672"/>
      <c r="F6" s="177"/>
      <c r="G6" s="172"/>
    </row>
    <row r="7" spans="1:7" ht="19.5" customHeight="1" x14ac:dyDescent="0.25">
      <c r="A7" s="176"/>
      <c r="B7" s="176" t="s">
        <v>406</v>
      </c>
      <c r="C7" s="672"/>
      <c r="D7" s="672"/>
      <c r="E7" s="672"/>
      <c r="F7" s="177">
        <v>1.1100000000000001</v>
      </c>
      <c r="G7" s="172"/>
    </row>
    <row r="8" spans="1:7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469" t="s">
        <v>918</v>
      </c>
    </row>
    <row r="9" spans="1:7" ht="18.95" customHeight="1" x14ac:dyDescent="0.2">
      <c r="A9" s="178"/>
      <c r="B9" s="178"/>
      <c r="C9" s="183"/>
      <c r="D9" s="183"/>
      <c r="E9" s="184"/>
      <c r="F9" s="185"/>
      <c r="G9" s="358">
        <v>0</v>
      </c>
    </row>
    <row r="10" spans="1:7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7" ht="155.1" customHeight="1" x14ac:dyDescent="0.3">
      <c r="A11" s="187"/>
      <c r="B11" s="360" t="s">
        <v>750</v>
      </c>
      <c r="C11" s="361"/>
      <c r="D11" s="362">
        <f>E11*F5</f>
        <v>28633.439999999995</v>
      </c>
      <c r="E11" s="362">
        <f>F11*C5</f>
        <v>14316.719999999998</v>
      </c>
      <c r="F11" s="362">
        <f>F12+F13</f>
        <v>3.3</v>
      </c>
      <c r="G11" s="363">
        <f>G12+G13</f>
        <v>14094</v>
      </c>
    </row>
    <row r="12" spans="1:7" ht="18.95" customHeight="1" x14ac:dyDescent="0.25">
      <c r="A12" s="187"/>
      <c r="B12" s="364" t="s">
        <v>751</v>
      </c>
      <c r="C12" s="361" t="s">
        <v>416</v>
      </c>
      <c r="D12" s="362">
        <f>E12*F5</f>
        <v>2603.0399999999995</v>
      </c>
      <c r="E12" s="362">
        <f>F12*C5</f>
        <v>1301.5199999999998</v>
      </c>
      <c r="F12" s="362">
        <v>0.3</v>
      </c>
      <c r="G12" s="363">
        <v>0</v>
      </c>
    </row>
    <row r="13" spans="1:7" ht="23.1" customHeight="1" x14ac:dyDescent="0.25">
      <c r="A13" s="187"/>
      <c r="B13" s="364" t="s">
        <v>1068</v>
      </c>
      <c r="C13" s="361" t="s">
        <v>418</v>
      </c>
      <c r="D13" s="362">
        <f>E13*F5</f>
        <v>26030.399999999998</v>
      </c>
      <c r="E13" s="362">
        <f>F13*C5</f>
        <v>13015.199999999999</v>
      </c>
      <c r="F13" s="362">
        <v>3</v>
      </c>
      <c r="G13" s="363">
        <f>G14+G15+G16</f>
        <v>14094</v>
      </c>
    </row>
    <row r="14" spans="1:7" ht="23.1" customHeight="1" x14ac:dyDescent="0.25">
      <c r="A14" s="187"/>
      <c r="B14" s="364" t="s">
        <v>1069</v>
      </c>
      <c r="C14" s="361"/>
      <c r="D14" s="362"/>
      <c r="E14" s="362"/>
      <c r="F14" s="362"/>
      <c r="G14" s="363">
        <v>10005</v>
      </c>
    </row>
    <row r="15" spans="1:7" ht="23.1" customHeight="1" x14ac:dyDescent="0.25">
      <c r="A15" s="187"/>
      <c r="B15" s="364" t="s">
        <v>1363</v>
      </c>
      <c r="C15" s="361"/>
      <c r="D15" s="362"/>
      <c r="E15" s="362"/>
      <c r="F15" s="362"/>
      <c r="G15" s="363">
        <v>3514</v>
      </c>
    </row>
    <row r="16" spans="1:7" ht="23.1" customHeight="1" x14ac:dyDescent="0.25">
      <c r="A16" s="187"/>
      <c r="B16" s="364" t="s">
        <v>1367</v>
      </c>
      <c r="C16" s="361"/>
      <c r="D16" s="362"/>
      <c r="E16" s="362"/>
      <c r="F16" s="362"/>
      <c r="G16" s="363">
        <v>575</v>
      </c>
    </row>
    <row r="17" spans="1:7" ht="37.5" customHeight="1" x14ac:dyDescent="0.2">
      <c r="A17" s="192" t="s">
        <v>419</v>
      </c>
      <c r="B17" s="690" t="s">
        <v>420</v>
      </c>
      <c r="C17" s="690"/>
      <c r="D17" s="690"/>
      <c r="E17" s="690"/>
      <c r="F17" s="690"/>
      <c r="G17" s="365"/>
    </row>
    <row r="18" spans="1:7" ht="12.95" customHeight="1" x14ac:dyDescent="0.2">
      <c r="A18" s="192"/>
      <c r="B18" s="193" t="s">
        <v>421</v>
      </c>
      <c r="C18" s="194" t="s">
        <v>422</v>
      </c>
      <c r="D18" s="194">
        <v>0</v>
      </c>
      <c r="E18" s="194">
        <v>0</v>
      </c>
      <c r="F18" s="194">
        <v>0</v>
      </c>
      <c r="G18" s="365">
        <v>0</v>
      </c>
    </row>
    <row r="19" spans="1:7" ht="42.75" customHeight="1" x14ac:dyDescent="0.3">
      <c r="A19" s="192"/>
      <c r="B19" s="366" t="s">
        <v>423</v>
      </c>
      <c r="C19" s="361" t="s">
        <v>416</v>
      </c>
      <c r="D19" s="367">
        <f>E19*F5</f>
        <v>1301.5199999999998</v>
      </c>
      <c r="E19" s="367">
        <f>F19*C5</f>
        <v>650.75999999999988</v>
      </c>
      <c r="F19" s="368">
        <v>0.15</v>
      </c>
      <c r="G19" s="369">
        <v>0</v>
      </c>
    </row>
    <row r="20" spans="1:7" ht="14.25" customHeight="1" x14ac:dyDescent="0.25">
      <c r="A20" s="192"/>
      <c r="B20" s="370" t="s">
        <v>424</v>
      </c>
      <c r="C20" s="371" t="s">
        <v>422</v>
      </c>
      <c r="D20" s="371">
        <v>0</v>
      </c>
      <c r="E20" s="371">
        <v>0</v>
      </c>
      <c r="F20" s="176">
        <v>0</v>
      </c>
      <c r="G20" s="365">
        <v>0</v>
      </c>
    </row>
    <row r="21" spans="1:7" ht="18" customHeight="1" x14ac:dyDescent="0.25">
      <c r="A21" s="192"/>
      <c r="B21" s="370" t="s">
        <v>425</v>
      </c>
      <c r="C21" s="371" t="s">
        <v>422</v>
      </c>
      <c r="D21" s="371">
        <v>0</v>
      </c>
      <c r="E21" s="371">
        <v>0</v>
      </c>
      <c r="F21" s="371">
        <v>0</v>
      </c>
      <c r="G21" s="365">
        <v>0</v>
      </c>
    </row>
    <row r="22" spans="1:7" ht="39" customHeight="1" x14ac:dyDescent="0.3">
      <c r="A22" s="200"/>
      <c r="B22" s="201" t="s">
        <v>426</v>
      </c>
      <c r="C22" s="202"/>
      <c r="D22" s="203">
        <f>E22*F5</f>
        <v>21692</v>
      </c>
      <c r="E22" s="204">
        <f>F22*C5</f>
        <v>10846</v>
      </c>
      <c r="F22" s="204">
        <v>2.5</v>
      </c>
      <c r="G22" s="205">
        <f>G23</f>
        <v>21692</v>
      </c>
    </row>
    <row r="23" spans="1:7" ht="65.099999999999994" customHeight="1" x14ac:dyDescent="0.25">
      <c r="A23" s="206"/>
      <c r="B23" s="207" t="s">
        <v>427</v>
      </c>
      <c r="C23" s="194" t="s">
        <v>428</v>
      </c>
      <c r="D23" s="208">
        <f>E23*F5</f>
        <v>21692</v>
      </c>
      <c r="E23" s="208">
        <f>F23*C5</f>
        <v>10846</v>
      </c>
      <c r="F23" s="208">
        <v>2.5</v>
      </c>
      <c r="G23" s="278">
        <f>D23</f>
        <v>21692</v>
      </c>
    </row>
    <row r="24" spans="1:7" ht="68.25" customHeight="1" x14ac:dyDescent="0.2">
      <c r="A24" s="206"/>
      <c r="B24" s="372" t="s">
        <v>429</v>
      </c>
      <c r="C24" s="194" t="s">
        <v>430</v>
      </c>
      <c r="D24" s="210">
        <f>E24*F5</f>
        <v>7114.9759999999987</v>
      </c>
      <c r="E24" s="210">
        <f>F24*C5</f>
        <v>3557.4879999999994</v>
      </c>
      <c r="F24" s="210">
        <v>0.82</v>
      </c>
      <c r="G24" s="205">
        <f>D24</f>
        <v>7114.9759999999987</v>
      </c>
    </row>
    <row r="25" spans="1:7" ht="18" customHeight="1" x14ac:dyDescent="0.3">
      <c r="A25" s="211"/>
      <c r="B25" s="201" t="s">
        <v>431</v>
      </c>
      <c r="C25" s="202" t="s">
        <v>416</v>
      </c>
      <c r="D25" s="203">
        <f>E25*F5</f>
        <v>11713.679999999998</v>
      </c>
      <c r="E25" s="204">
        <f>F25*C5</f>
        <v>5856.8399999999992</v>
      </c>
      <c r="F25" s="204">
        <f>F26+F28</f>
        <v>1.3499999999999999</v>
      </c>
      <c r="G25" s="205">
        <f>G26</f>
        <v>10412.159999999998</v>
      </c>
    </row>
    <row r="26" spans="1:7" ht="15.95" customHeight="1" x14ac:dyDescent="0.25">
      <c r="A26" s="206"/>
      <c r="B26" s="212" t="s">
        <v>432</v>
      </c>
      <c r="C26" s="674" t="s">
        <v>428</v>
      </c>
      <c r="D26" s="675">
        <f>E26*F5</f>
        <v>10412.159999999998</v>
      </c>
      <c r="E26" s="675">
        <f>F26*C5</f>
        <v>5206.079999999999</v>
      </c>
      <c r="F26" s="675">
        <v>1.2</v>
      </c>
      <c r="G26" s="676">
        <f>D26</f>
        <v>10412.159999999998</v>
      </c>
    </row>
    <row r="27" spans="1:7" ht="29.1" customHeight="1" x14ac:dyDescent="0.25">
      <c r="A27" s="206"/>
      <c r="B27" s="212" t="s">
        <v>433</v>
      </c>
      <c r="C27" s="674"/>
      <c r="D27" s="675"/>
      <c r="E27" s="675"/>
      <c r="F27" s="675"/>
      <c r="G27" s="677"/>
    </row>
    <row r="28" spans="1:7" ht="21" customHeight="1" x14ac:dyDescent="0.2">
      <c r="A28" s="206"/>
      <c r="B28" s="373" t="s">
        <v>753</v>
      </c>
      <c r="C28" s="213" t="s">
        <v>434</v>
      </c>
      <c r="D28" s="208">
        <f>E28*F5</f>
        <v>1301.5199999999998</v>
      </c>
      <c r="E28" s="208">
        <f>F28*C5</f>
        <v>650.75999999999988</v>
      </c>
      <c r="F28" s="208">
        <v>0.15</v>
      </c>
      <c r="G28" s="365">
        <v>0</v>
      </c>
    </row>
    <row r="29" spans="1:7" ht="39" customHeight="1" x14ac:dyDescent="0.3">
      <c r="A29" s="206"/>
      <c r="B29" s="201" t="s">
        <v>435</v>
      </c>
      <c r="C29" s="202" t="s">
        <v>436</v>
      </c>
      <c r="D29" s="208">
        <f>E29*F5</f>
        <v>867.68</v>
      </c>
      <c r="E29" s="208">
        <f>F29*C5</f>
        <v>433.84</v>
      </c>
      <c r="F29" s="210">
        <v>0.1</v>
      </c>
      <c r="G29" s="278">
        <v>0</v>
      </c>
    </row>
    <row r="30" spans="1:7" ht="21.75" customHeight="1" x14ac:dyDescent="0.25">
      <c r="A30" s="206"/>
      <c r="B30" s="374" t="s">
        <v>437</v>
      </c>
      <c r="C30" s="371" t="s">
        <v>438</v>
      </c>
      <c r="D30" s="371">
        <f>E30*F5</f>
        <v>0</v>
      </c>
      <c r="E30" s="371">
        <f>F30*C5</f>
        <v>0</v>
      </c>
      <c r="F30" s="375">
        <v>0</v>
      </c>
      <c r="G30" s="365">
        <v>0</v>
      </c>
    </row>
    <row r="31" spans="1:7" ht="15.75" x14ac:dyDescent="0.25">
      <c r="A31" s="202"/>
      <c r="B31" s="217" t="s">
        <v>439</v>
      </c>
      <c r="C31" s="194"/>
      <c r="D31" s="203">
        <f>E31*F5</f>
        <v>42689.856</v>
      </c>
      <c r="E31" s="204">
        <f>E19+E22+E24+E25+E29</f>
        <v>21344.928</v>
      </c>
      <c r="F31" s="204">
        <f>F19+F22+F25+F29+F30+F24</f>
        <v>4.92</v>
      </c>
      <c r="G31" s="205">
        <f>G25+G24+G22</f>
        <v>39219.135999999999</v>
      </c>
    </row>
    <row r="32" spans="1:7" ht="22.5" customHeight="1" x14ac:dyDescent="0.2">
      <c r="A32" s="192" t="s">
        <v>440</v>
      </c>
      <c r="B32" s="693" t="s">
        <v>441</v>
      </c>
      <c r="C32" s="693"/>
      <c r="D32" s="693"/>
      <c r="E32" s="693"/>
      <c r="F32" s="693"/>
      <c r="G32" s="365"/>
    </row>
    <row r="33" spans="1:9" ht="18.95" customHeight="1" x14ac:dyDescent="0.3">
      <c r="A33" s="680"/>
      <c r="B33" s="201" t="s">
        <v>442</v>
      </c>
      <c r="C33" s="202"/>
      <c r="D33" s="204">
        <f>E33*2</f>
        <v>29934.959999999999</v>
      </c>
      <c r="E33" s="210">
        <f>F33*C5</f>
        <v>14967.48</v>
      </c>
      <c r="F33" s="210">
        <f>F34+F37</f>
        <v>3.45</v>
      </c>
      <c r="G33" s="205">
        <f>G34+G37</f>
        <v>21192.16</v>
      </c>
    </row>
    <row r="34" spans="1:9" ht="15" customHeight="1" x14ac:dyDescent="0.2">
      <c r="A34" s="680"/>
      <c r="B34" s="218" t="s">
        <v>443</v>
      </c>
      <c r="C34" s="202" t="s">
        <v>765</v>
      </c>
      <c r="D34" s="681">
        <f>E34*F5</f>
        <v>26030.399999999998</v>
      </c>
      <c r="E34" s="683">
        <f>F34*C5</f>
        <v>13015.199999999999</v>
      </c>
      <c r="F34" s="683">
        <v>3</v>
      </c>
      <c r="G34" s="676">
        <v>20000</v>
      </c>
      <c r="I34" s="334"/>
    </row>
    <row r="35" spans="1:9" ht="16.149999999999999" customHeight="1" x14ac:dyDescent="0.2">
      <c r="A35" s="680"/>
      <c r="B35" s="219" t="s">
        <v>445</v>
      </c>
      <c r="C35" s="202" t="s">
        <v>765</v>
      </c>
      <c r="D35" s="682"/>
      <c r="E35" s="684"/>
      <c r="F35" s="684"/>
      <c r="G35" s="679"/>
    </row>
    <row r="36" spans="1:9" ht="25.5" customHeight="1" x14ac:dyDescent="0.2">
      <c r="A36" s="680"/>
      <c r="B36" s="218" t="s">
        <v>446</v>
      </c>
      <c r="C36" s="194" t="s">
        <v>447</v>
      </c>
      <c r="D36" s="691"/>
      <c r="E36" s="692"/>
      <c r="F36" s="692"/>
      <c r="G36" s="677"/>
    </row>
    <row r="37" spans="1:9" ht="14.25" customHeight="1" x14ac:dyDescent="0.2">
      <c r="A37" s="206"/>
      <c r="B37" s="218" t="s">
        <v>448</v>
      </c>
      <c r="C37" s="194" t="s">
        <v>428</v>
      </c>
      <c r="D37" s="220">
        <f>E37*2</f>
        <v>3904.56</v>
      </c>
      <c r="E37" s="208">
        <f>F37*C5</f>
        <v>1952.28</v>
      </c>
      <c r="F37" s="208">
        <v>0.45</v>
      </c>
      <c r="G37" s="356">
        <v>1192.1600000000001</v>
      </c>
    </row>
    <row r="38" spans="1:9" ht="54" customHeight="1" x14ac:dyDescent="0.3">
      <c r="A38" s="206"/>
      <c r="B38" s="201" t="s">
        <v>449</v>
      </c>
      <c r="C38" s="202" t="s">
        <v>416</v>
      </c>
      <c r="D38" s="204">
        <f>E38*F5</f>
        <v>33839.519999999997</v>
      </c>
      <c r="E38" s="204">
        <f>F38*C5</f>
        <v>16919.759999999998</v>
      </c>
      <c r="F38" s="204">
        <v>3.9</v>
      </c>
      <c r="G38" s="205">
        <f>G39+G43</f>
        <v>16391.3</v>
      </c>
      <c r="H38" s="170">
        <v>3.5</v>
      </c>
    </row>
    <row r="39" spans="1:9" ht="14.25" customHeight="1" x14ac:dyDescent="0.25">
      <c r="A39" s="221"/>
      <c r="B39" s="218" t="s">
        <v>450</v>
      </c>
      <c r="C39" s="202" t="s">
        <v>756</v>
      </c>
      <c r="D39" s="685">
        <f>E39*F5</f>
        <v>33839.519999999997</v>
      </c>
      <c r="E39" s="685">
        <f>F39*C5</f>
        <v>16919.759999999998</v>
      </c>
      <c r="F39" s="685">
        <v>3.9</v>
      </c>
      <c r="G39" s="676">
        <v>15745.52</v>
      </c>
    </row>
    <row r="40" spans="1:9" ht="14.25" customHeight="1" x14ac:dyDescent="0.2">
      <c r="A40" s="202"/>
      <c r="B40" s="218" t="s">
        <v>453</v>
      </c>
      <c r="C40" s="202" t="s">
        <v>756</v>
      </c>
      <c r="D40" s="685"/>
      <c r="E40" s="685"/>
      <c r="F40" s="685"/>
      <c r="G40" s="679"/>
    </row>
    <row r="41" spans="1:9" ht="24.75" customHeight="1" x14ac:dyDescent="0.2">
      <c r="A41" s="202"/>
      <c r="B41" s="222" t="s">
        <v>454</v>
      </c>
      <c r="C41" s="185" t="s">
        <v>455</v>
      </c>
      <c r="D41" s="685"/>
      <c r="E41" s="685"/>
      <c r="F41" s="685"/>
      <c r="G41" s="679"/>
    </row>
    <row r="42" spans="1:9" ht="16.149999999999999" customHeight="1" x14ac:dyDescent="0.2">
      <c r="A42" s="202"/>
      <c r="B42" s="222" t="s">
        <v>757</v>
      </c>
      <c r="C42" s="185" t="s">
        <v>456</v>
      </c>
      <c r="D42" s="685"/>
      <c r="E42" s="685"/>
      <c r="F42" s="685"/>
      <c r="G42" s="677"/>
    </row>
    <row r="43" spans="1:9" ht="16.149999999999999" customHeight="1" x14ac:dyDescent="0.2">
      <c r="A43" s="202"/>
      <c r="B43" s="222" t="s">
        <v>1367</v>
      </c>
      <c r="C43" s="185"/>
      <c r="D43" s="318"/>
      <c r="E43" s="318"/>
      <c r="F43" s="318"/>
      <c r="G43" s="356">
        <v>645.78</v>
      </c>
    </row>
    <row r="44" spans="1:9" ht="27" customHeight="1" x14ac:dyDescent="0.25">
      <c r="A44" s="202"/>
      <c r="B44" s="376" t="s">
        <v>457</v>
      </c>
      <c r="C44" s="371" t="s">
        <v>422</v>
      </c>
      <c r="D44" s="371">
        <v>0</v>
      </c>
      <c r="E44" s="371">
        <v>0</v>
      </c>
      <c r="F44" s="371">
        <v>0</v>
      </c>
      <c r="G44" s="365">
        <v>0</v>
      </c>
    </row>
    <row r="45" spans="1:9" ht="39.75" customHeight="1" x14ac:dyDescent="0.25">
      <c r="A45" s="202"/>
      <c r="B45" s="376" t="s">
        <v>458</v>
      </c>
      <c r="C45" s="377" t="s">
        <v>455</v>
      </c>
      <c r="D45" s="371">
        <f>E45*F5</f>
        <v>0</v>
      </c>
      <c r="E45" s="371">
        <f>F45*C5</f>
        <v>0</v>
      </c>
      <c r="F45" s="371">
        <v>0</v>
      </c>
      <c r="G45" s="365">
        <v>0</v>
      </c>
    </row>
    <row r="46" spans="1:9" ht="55.5" customHeight="1" x14ac:dyDescent="0.2">
      <c r="A46" s="192"/>
      <c r="B46" s="225" t="s">
        <v>758</v>
      </c>
      <c r="C46" s="194" t="s">
        <v>416</v>
      </c>
      <c r="D46" s="204">
        <f>E46*F5</f>
        <v>0</v>
      </c>
      <c r="E46" s="204">
        <f>F46*C5</f>
        <v>0</v>
      </c>
      <c r="F46" s="204">
        <v>0</v>
      </c>
      <c r="G46" s="205">
        <v>0</v>
      </c>
    </row>
    <row r="47" spans="1:9" ht="39" customHeight="1" x14ac:dyDescent="0.3">
      <c r="A47" s="217"/>
      <c r="B47" s="201" t="s">
        <v>459</v>
      </c>
      <c r="C47" s="194" t="s">
        <v>460</v>
      </c>
      <c r="D47" s="226">
        <f>E47*F5</f>
        <v>11279.84</v>
      </c>
      <c r="E47" s="227">
        <f>F47*C5</f>
        <v>5639.92</v>
      </c>
      <c r="F47" s="226">
        <v>1.3</v>
      </c>
      <c r="G47" s="254">
        <f>D47</f>
        <v>11279.84</v>
      </c>
    </row>
    <row r="48" spans="1:9" ht="31.5" customHeight="1" x14ac:dyDescent="0.25">
      <c r="A48" s="217"/>
      <c r="B48" s="376" t="s">
        <v>461</v>
      </c>
      <c r="C48" s="377" t="s">
        <v>455</v>
      </c>
      <c r="D48" s="371">
        <v>0</v>
      </c>
      <c r="E48" s="371">
        <v>0</v>
      </c>
      <c r="F48" s="371">
        <v>0</v>
      </c>
      <c r="G48" s="365">
        <v>0</v>
      </c>
    </row>
    <row r="49" spans="1:10" ht="27.95" customHeight="1" x14ac:dyDescent="0.25">
      <c r="A49" s="217"/>
      <c r="B49" s="378" t="s">
        <v>462</v>
      </c>
      <c r="C49" s="377" t="s">
        <v>455</v>
      </c>
      <c r="D49" s="371">
        <v>0</v>
      </c>
      <c r="E49" s="371">
        <v>0</v>
      </c>
      <c r="F49" s="371">
        <v>0</v>
      </c>
      <c r="G49" s="365">
        <v>0</v>
      </c>
    </row>
    <row r="50" spans="1:10" ht="31.5" customHeight="1" x14ac:dyDescent="0.25">
      <c r="A50" s="226"/>
      <c r="B50" s="229" t="s">
        <v>463</v>
      </c>
      <c r="C50" s="194"/>
      <c r="D50" s="230">
        <f>E50*F5</f>
        <v>75054.319999999992</v>
      </c>
      <c r="E50" s="210">
        <f>F50*C5</f>
        <v>37527.159999999996</v>
      </c>
      <c r="F50" s="204">
        <f>F47+F46+F38+F33</f>
        <v>8.65</v>
      </c>
      <c r="G50" s="205">
        <f>G47+G46+G38+G33</f>
        <v>48863.3</v>
      </c>
    </row>
    <row r="51" spans="1:10" ht="31.5" customHeight="1" x14ac:dyDescent="0.25">
      <c r="A51" s="226" t="s">
        <v>464</v>
      </c>
      <c r="B51" s="693" t="s">
        <v>465</v>
      </c>
      <c r="C51" s="693"/>
      <c r="D51" s="693"/>
      <c r="E51" s="693"/>
      <c r="F51" s="693"/>
      <c r="G51" s="365"/>
    </row>
    <row r="52" spans="1:10" ht="21" customHeight="1" x14ac:dyDescent="0.25">
      <c r="A52" s="226"/>
      <c r="B52" s="231" t="s">
        <v>466</v>
      </c>
      <c r="C52" s="232" t="s">
        <v>467</v>
      </c>
      <c r="D52" s="233">
        <f>E52*F5</f>
        <v>0</v>
      </c>
      <c r="E52" s="233">
        <v>0</v>
      </c>
      <c r="F52" s="233">
        <v>0</v>
      </c>
      <c r="G52" s="234">
        <f>I52+J52</f>
        <v>17185.12</v>
      </c>
      <c r="I52" s="170">
        <v>14218.9</v>
      </c>
      <c r="J52" s="170">
        <v>2966.22</v>
      </c>
    </row>
    <row r="53" spans="1:10" ht="21.75" customHeight="1" x14ac:dyDescent="0.25">
      <c r="A53" s="226"/>
      <c r="B53" s="231" t="s">
        <v>468</v>
      </c>
      <c r="C53" s="232" t="s">
        <v>467</v>
      </c>
      <c r="D53" s="233">
        <f>E53*F5</f>
        <v>0</v>
      </c>
      <c r="E53" s="233">
        <v>0</v>
      </c>
      <c r="F53" s="233">
        <v>0</v>
      </c>
      <c r="G53" s="234">
        <v>12745.58</v>
      </c>
    </row>
    <row r="54" spans="1:10" ht="21" customHeight="1" x14ac:dyDescent="0.25">
      <c r="A54" s="226"/>
      <c r="B54" s="231" t="s">
        <v>759</v>
      </c>
      <c r="C54" s="232" t="s">
        <v>467</v>
      </c>
      <c r="D54" s="233">
        <f>E54*C66</f>
        <v>0</v>
      </c>
      <c r="E54" s="233">
        <v>0</v>
      </c>
      <c r="F54" s="233">
        <v>0</v>
      </c>
      <c r="G54" s="234">
        <v>3376.38</v>
      </c>
    </row>
    <row r="55" spans="1:10" ht="21.75" customHeight="1" x14ac:dyDescent="0.25">
      <c r="A55" s="226"/>
      <c r="B55" s="231" t="s">
        <v>469</v>
      </c>
      <c r="C55" s="232" t="s">
        <v>467</v>
      </c>
      <c r="D55" s="233">
        <f>E55*C66</f>
        <v>0</v>
      </c>
      <c r="E55" s="233">
        <v>0</v>
      </c>
      <c r="F55" s="233">
        <v>0</v>
      </c>
      <c r="G55" s="234">
        <v>2102.14</v>
      </c>
    </row>
    <row r="56" spans="1:10" ht="19.5" customHeight="1" x14ac:dyDescent="0.25">
      <c r="A56" s="226"/>
      <c r="B56" s="229" t="s">
        <v>470</v>
      </c>
      <c r="C56" s="232"/>
      <c r="D56" s="227">
        <f>D52+D53+D54+D55</f>
        <v>0</v>
      </c>
      <c r="E56" s="227">
        <f>F56*C5</f>
        <v>0</v>
      </c>
      <c r="F56" s="216">
        <f>F52+F53</f>
        <v>0</v>
      </c>
      <c r="G56" s="205">
        <f>G52+G53+G54+G55</f>
        <v>35409.219999999994</v>
      </c>
    </row>
    <row r="57" spans="1:10" ht="16.7" customHeight="1" x14ac:dyDescent="0.25">
      <c r="A57" s="235" t="s">
        <v>464</v>
      </c>
      <c r="B57" s="693" t="s">
        <v>471</v>
      </c>
      <c r="C57" s="693"/>
      <c r="D57" s="693"/>
      <c r="E57" s="693"/>
      <c r="F57" s="693"/>
      <c r="G57" s="365"/>
    </row>
    <row r="58" spans="1:10" ht="16.7" customHeight="1" x14ac:dyDescent="0.25">
      <c r="A58" s="221"/>
      <c r="B58" s="229" t="s">
        <v>760</v>
      </c>
      <c r="C58" s="221"/>
      <c r="D58" s="237">
        <f>E58*F5</f>
        <v>17266.831999999999</v>
      </c>
      <c r="E58" s="227">
        <f>F58*C5</f>
        <v>8633.4159999999993</v>
      </c>
      <c r="F58" s="227">
        <v>1.99</v>
      </c>
      <c r="G58" s="205">
        <f>D58</f>
        <v>17266.831999999999</v>
      </c>
    </row>
    <row r="59" spans="1:10" ht="16.7" customHeight="1" x14ac:dyDescent="0.25">
      <c r="A59" s="221"/>
      <c r="B59" s="231" t="s">
        <v>761</v>
      </c>
      <c r="C59" s="694" t="s">
        <v>416</v>
      </c>
      <c r="D59" s="696"/>
      <c r="E59" s="697"/>
      <c r="F59" s="698"/>
      <c r="G59" s="205"/>
    </row>
    <row r="60" spans="1:10" ht="16.7" customHeight="1" x14ac:dyDescent="0.25">
      <c r="A60" s="221"/>
      <c r="B60" s="231" t="s">
        <v>925</v>
      </c>
      <c r="C60" s="695"/>
      <c r="D60" s="699"/>
      <c r="E60" s="700"/>
      <c r="F60" s="701"/>
      <c r="G60" s="205"/>
    </row>
    <row r="61" spans="1:10" ht="22.5" customHeight="1" x14ac:dyDescent="0.3">
      <c r="A61" s="221"/>
      <c r="B61" s="236" t="s">
        <v>475</v>
      </c>
      <c r="C61" s="239"/>
      <c r="D61" s="238">
        <f>E61*F5</f>
        <v>163644.44799999997</v>
      </c>
      <c r="E61" s="238">
        <f>F61*C5</f>
        <v>81822.223999999987</v>
      </c>
      <c r="F61" s="240">
        <f>F58+F50+F31+F11</f>
        <v>18.86</v>
      </c>
      <c r="G61" s="205">
        <f>G58+G56+G50+G31+G11</f>
        <v>154852.48800000001</v>
      </c>
    </row>
    <row r="62" spans="1:10" ht="18.95" customHeight="1" x14ac:dyDescent="0.25">
      <c r="A62" s="243"/>
      <c r="B62" s="229" t="s">
        <v>762</v>
      </c>
      <c r="C62" s="244" t="s">
        <v>416</v>
      </c>
      <c r="D62" s="237">
        <f>E62*F5</f>
        <v>9891.5519999999979</v>
      </c>
      <c r="E62" s="227">
        <f>F62*C5</f>
        <v>4945.7759999999989</v>
      </c>
      <c r="F62" s="227">
        <v>1.1399999999999999</v>
      </c>
      <c r="G62" s="205">
        <v>3791.2197995471001</v>
      </c>
      <c r="I62" s="379"/>
    </row>
    <row r="63" spans="1:10" ht="18.95" customHeight="1" x14ac:dyDescent="0.25">
      <c r="A63" s="243"/>
      <c r="B63" s="243" t="s">
        <v>923</v>
      </c>
      <c r="C63" s="243"/>
      <c r="D63" s="245">
        <f>E63*F5</f>
        <v>173536</v>
      </c>
      <c r="E63" s="246">
        <f>F63*C5</f>
        <v>86768</v>
      </c>
      <c r="F63" s="246">
        <f>F62+F61</f>
        <v>20</v>
      </c>
      <c r="G63" s="205">
        <f>G61+G62</f>
        <v>158643.70779954712</v>
      </c>
      <c r="I63" s="496">
        <v>173548</v>
      </c>
    </row>
    <row r="64" spans="1:10" ht="18.95" customHeight="1" x14ac:dyDescent="0.25">
      <c r="A64" s="243"/>
      <c r="B64" s="247" t="s">
        <v>920</v>
      </c>
      <c r="C64" s="243"/>
      <c r="D64" s="245"/>
      <c r="E64" s="246"/>
      <c r="F64" s="246"/>
      <c r="G64" s="205">
        <f>G69+G70</f>
        <v>62734.69</v>
      </c>
    </row>
    <row r="65" spans="1:7" ht="21" customHeight="1" x14ac:dyDescent="0.2">
      <c r="A65" s="381"/>
      <c r="B65" s="229" t="s">
        <v>647</v>
      </c>
      <c r="C65" s="219"/>
      <c r="D65" s="242"/>
      <c r="E65" s="242"/>
      <c r="F65" s="172"/>
      <c r="G65" s="382">
        <f>G64-G63</f>
        <v>-95909.017799547117</v>
      </c>
    </row>
    <row r="66" spans="1:7" ht="21" customHeight="1" x14ac:dyDescent="0.2">
      <c r="A66" s="381"/>
      <c r="B66" s="229"/>
      <c r="C66" s="219"/>
      <c r="D66" s="242"/>
      <c r="E66" s="242"/>
      <c r="F66" s="172"/>
      <c r="G66" s="382"/>
    </row>
    <row r="67" spans="1:7" ht="21" customHeight="1" x14ac:dyDescent="0.25">
      <c r="A67" s="381"/>
      <c r="B67" s="229" t="s">
        <v>663</v>
      </c>
      <c r="C67" s="219"/>
      <c r="D67" s="242"/>
      <c r="E67" s="242"/>
      <c r="F67" s="172"/>
      <c r="G67" s="472">
        <v>143256.31</v>
      </c>
    </row>
    <row r="68" spans="1:7" ht="15.75" x14ac:dyDescent="0.25">
      <c r="A68" s="383"/>
      <c r="B68" s="221" t="s">
        <v>921</v>
      </c>
      <c r="C68" s="219"/>
      <c r="D68" s="219"/>
      <c r="E68" s="219"/>
      <c r="F68" s="172"/>
      <c r="G68" s="254">
        <v>205991</v>
      </c>
    </row>
    <row r="69" spans="1:7" ht="15.75" x14ac:dyDescent="0.25">
      <c r="A69" s="249"/>
      <c r="B69" s="250" t="s">
        <v>920</v>
      </c>
      <c r="C69" s="249"/>
      <c r="D69" s="249"/>
      <c r="E69" s="249"/>
      <c r="F69" s="172"/>
      <c r="G69" s="369">
        <v>62734.69</v>
      </c>
    </row>
    <row r="70" spans="1:7" ht="15.75" x14ac:dyDescent="0.25">
      <c r="A70" s="249"/>
      <c r="B70" s="250" t="s">
        <v>926</v>
      </c>
      <c r="C70" s="249"/>
      <c r="D70" s="249"/>
      <c r="E70" s="249"/>
      <c r="F70" s="172"/>
      <c r="G70" s="254">
        <v>0</v>
      </c>
    </row>
    <row r="71" spans="1:7" ht="15.75" x14ac:dyDescent="0.25">
      <c r="A71" s="251">
        <v>0.06</v>
      </c>
      <c r="B71" s="250"/>
      <c r="C71" s="249"/>
      <c r="D71" s="249"/>
      <c r="E71" s="249"/>
      <c r="F71" s="172"/>
      <c r="G71" s="254"/>
    </row>
    <row r="72" spans="1:7" x14ac:dyDescent="0.2">
      <c r="A72" s="252"/>
      <c r="B72" s="252"/>
      <c r="C72" s="252"/>
      <c r="D72" s="252"/>
      <c r="E72" s="252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  <row r="117" spans="3:5" x14ac:dyDescent="0.2">
      <c r="C117" s="253"/>
      <c r="D117" s="253"/>
      <c r="E117" s="253"/>
    </row>
    <row r="118" spans="3:5" x14ac:dyDescent="0.2">
      <c r="C118" s="253"/>
      <c r="D118" s="253"/>
      <c r="E118" s="253"/>
    </row>
  </sheetData>
  <sheetProtection selectLockedCells="1" selectUnlockedCells="1"/>
  <mergeCells count="30">
    <mergeCell ref="C59:C60"/>
    <mergeCell ref="D59:F60"/>
    <mergeCell ref="D39:D42"/>
    <mergeCell ref="E39:E42"/>
    <mergeCell ref="F39:F42"/>
    <mergeCell ref="G39:G42"/>
    <mergeCell ref="B51:F51"/>
    <mergeCell ref="B57:F57"/>
    <mergeCell ref="G26:G27"/>
    <mergeCell ref="B32:F32"/>
    <mergeCell ref="A33:A36"/>
    <mergeCell ref="D34:D36"/>
    <mergeCell ref="E34:E36"/>
    <mergeCell ref="F34:F36"/>
    <mergeCell ref="G34:G36"/>
    <mergeCell ref="C6:E6"/>
    <mergeCell ref="C7:E7"/>
    <mergeCell ref="B10:F10"/>
    <mergeCell ref="B17:F17"/>
    <mergeCell ref="C26:C27"/>
    <mergeCell ref="D26:D27"/>
    <mergeCell ref="E26:E27"/>
    <mergeCell ref="F26:F27"/>
    <mergeCell ref="A5:B5"/>
    <mergeCell ref="C5:E5"/>
    <mergeCell ref="A1:F1"/>
    <mergeCell ref="A2:F2"/>
    <mergeCell ref="A3:B3"/>
    <mergeCell ref="C3:E3"/>
    <mergeCell ref="C4:E4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243B6-ECC6-4886-A4DD-608783C0345A}">
  <sheetPr>
    <tabColor rgb="FF00B0F0"/>
  </sheetPr>
  <dimension ref="A1:J121"/>
  <sheetViews>
    <sheetView topLeftCell="A60" zoomScale="80" zoomScaleNormal="80" workbookViewId="0">
      <selection activeCell="K76" sqref="K75:K76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1.7109375" style="170" customWidth="1"/>
    <col min="5" max="5" width="11.42578125" style="170" hidden="1" customWidth="1"/>
    <col min="6" max="6" width="13.5703125" style="170" hidden="1" customWidth="1"/>
    <col min="7" max="7" width="16.42578125" style="170" customWidth="1"/>
    <col min="8" max="16384" width="9.140625" style="170"/>
  </cols>
  <sheetData>
    <row r="1" spans="1:7" ht="22.5" customHeight="1" x14ac:dyDescent="0.3">
      <c r="A1" s="686" t="s">
        <v>780</v>
      </c>
      <c r="B1" s="687"/>
      <c r="C1" s="687"/>
      <c r="D1" s="687"/>
      <c r="E1" s="687"/>
      <c r="F1" s="688"/>
      <c r="G1" s="172"/>
    </row>
    <row r="2" spans="1:7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7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7" ht="18.75" customHeight="1" x14ac:dyDescent="0.25">
      <c r="A4" s="173"/>
      <c r="B4" s="176" t="s">
        <v>403</v>
      </c>
      <c r="C4" s="670">
        <v>4307.8</v>
      </c>
      <c r="D4" s="670"/>
      <c r="E4" s="670"/>
      <c r="F4" s="174"/>
      <c r="G4" s="172"/>
    </row>
    <row r="5" spans="1:7" ht="17.25" customHeight="1" x14ac:dyDescent="0.25">
      <c r="A5" s="671" t="s">
        <v>748</v>
      </c>
      <c r="B5" s="671"/>
      <c r="C5" s="672">
        <v>4141.1000000000004</v>
      </c>
      <c r="D5" s="672"/>
      <c r="E5" s="672"/>
      <c r="F5" s="176">
        <v>4</v>
      </c>
      <c r="G5" s="172"/>
    </row>
    <row r="6" spans="1:7" ht="18" customHeight="1" x14ac:dyDescent="0.25">
      <c r="A6" s="176"/>
      <c r="B6" s="176" t="s">
        <v>405</v>
      </c>
      <c r="C6" s="672">
        <v>6</v>
      </c>
      <c r="D6" s="672"/>
      <c r="E6" s="672"/>
      <c r="F6" s="177"/>
      <c r="G6" s="172"/>
    </row>
    <row r="7" spans="1:7" ht="19.5" customHeight="1" x14ac:dyDescent="0.25">
      <c r="A7" s="176"/>
      <c r="B7" s="176" t="s">
        <v>406</v>
      </c>
      <c r="C7" s="672"/>
      <c r="D7" s="672"/>
      <c r="E7" s="672"/>
      <c r="F7" s="177" t="s">
        <v>781</v>
      </c>
      <c r="G7" s="172"/>
    </row>
    <row r="8" spans="1:7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468" t="s">
        <v>918</v>
      </c>
    </row>
    <row r="9" spans="1:7" ht="18.95" customHeight="1" x14ac:dyDescent="0.2">
      <c r="A9" s="178"/>
      <c r="B9" s="178"/>
      <c r="C9" s="183"/>
      <c r="D9" s="183"/>
      <c r="E9" s="184"/>
      <c r="F9" s="185"/>
      <c r="G9" s="358">
        <v>0</v>
      </c>
    </row>
    <row r="10" spans="1:7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7" ht="155.1" customHeight="1" x14ac:dyDescent="0.3">
      <c r="A11" s="187"/>
      <c r="B11" s="360" t="s">
        <v>750</v>
      </c>
      <c r="C11" s="361"/>
      <c r="D11" s="362">
        <f>E11*F5</f>
        <v>54662.520000000004</v>
      </c>
      <c r="E11" s="362">
        <f>F11*C5</f>
        <v>13665.630000000001</v>
      </c>
      <c r="F11" s="362">
        <f>F12+F13</f>
        <v>3.3</v>
      </c>
      <c r="G11" s="363">
        <f>G12+G13</f>
        <v>180745.34</v>
      </c>
    </row>
    <row r="12" spans="1:7" ht="18.95" customHeight="1" x14ac:dyDescent="0.25">
      <c r="A12" s="187"/>
      <c r="B12" s="364" t="s">
        <v>751</v>
      </c>
      <c r="C12" s="361" t="s">
        <v>416</v>
      </c>
      <c r="D12" s="362">
        <f>E12*F5</f>
        <v>4969.3200000000006</v>
      </c>
      <c r="E12" s="362">
        <f>F12*C5</f>
        <v>1242.3300000000002</v>
      </c>
      <c r="F12" s="362">
        <v>0.3</v>
      </c>
      <c r="G12" s="363">
        <v>0</v>
      </c>
    </row>
    <row r="13" spans="1:7" ht="23.1" customHeight="1" x14ac:dyDescent="0.25">
      <c r="A13" s="187"/>
      <c r="B13" s="364" t="s">
        <v>1068</v>
      </c>
      <c r="C13" s="361" t="s">
        <v>418</v>
      </c>
      <c r="D13" s="362">
        <f>E13*F5</f>
        <v>49693.200000000004</v>
      </c>
      <c r="E13" s="362">
        <f>F13*C5</f>
        <v>12423.300000000001</v>
      </c>
      <c r="F13" s="362">
        <v>3</v>
      </c>
      <c r="G13" s="363">
        <f>G14+G15+G16+G17+G18</f>
        <v>180745.34</v>
      </c>
    </row>
    <row r="14" spans="1:7" ht="23.1" customHeight="1" x14ac:dyDescent="0.25">
      <c r="A14" s="187"/>
      <c r="B14" s="364" t="s">
        <v>1228</v>
      </c>
      <c r="C14" s="361"/>
      <c r="D14" s="362"/>
      <c r="E14" s="362"/>
      <c r="F14" s="362"/>
      <c r="G14" s="363">
        <v>126362</v>
      </c>
    </row>
    <row r="15" spans="1:7" ht="23.1" customHeight="1" x14ac:dyDescent="0.25">
      <c r="A15" s="187"/>
      <c r="B15" s="364" t="s">
        <v>1387</v>
      </c>
      <c r="C15" s="361"/>
      <c r="D15" s="362"/>
      <c r="E15" s="362"/>
      <c r="F15" s="362"/>
      <c r="G15" s="363">
        <v>9600</v>
      </c>
    </row>
    <row r="16" spans="1:7" ht="23.1" customHeight="1" x14ac:dyDescent="0.25">
      <c r="A16" s="187"/>
      <c r="B16" s="364" t="s">
        <v>1102</v>
      </c>
      <c r="C16" s="361"/>
      <c r="D16" s="362"/>
      <c r="E16" s="362"/>
      <c r="F16" s="362"/>
      <c r="G16" s="363">
        <v>18300</v>
      </c>
    </row>
    <row r="17" spans="1:7" ht="23.1" customHeight="1" x14ac:dyDescent="0.25">
      <c r="A17" s="187"/>
      <c r="B17" s="364" t="s">
        <v>1363</v>
      </c>
      <c r="C17" s="361"/>
      <c r="D17" s="362"/>
      <c r="E17" s="362"/>
      <c r="F17" s="362"/>
      <c r="G17" s="363">
        <v>25933.34</v>
      </c>
    </row>
    <row r="18" spans="1:7" ht="23.1" customHeight="1" x14ac:dyDescent="0.25">
      <c r="A18" s="187"/>
      <c r="B18" s="364" t="s">
        <v>1365</v>
      </c>
      <c r="C18" s="361"/>
      <c r="D18" s="362"/>
      <c r="E18" s="362"/>
      <c r="F18" s="362"/>
      <c r="G18" s="363">
        <v>550</v>
      </c>
    </row>
    <row r="19" spans="1:7" ht="37.5" customHeight="1" x14ac:dyDescent="0.2">
      <c r="A19" s="192" t="s">
        <v>419</v>
      </c>
      <c r="B19" s="690" t="s">
        <v>420</v>
      </c>
      <c r="C19" s="690"/>
      <c r="D19" s="690"/>
      <c r="E19" s="690"/>
      <c r="F19" s="690"/>
      <c r="G19" s="365"/>
    </row>
    <row r="20" spans="1:7" ht="12.95" customHeight="1" x14ac:dyDescent="0.2">
      <c r="A20" s="192"/>
      <c r="B20" s="193" t="s">
        <v>421</v>
      </c>
      <c r="C20" s="194" t="s">
        <v>422</v>
      </c>
      <c r="D20" s="194">
        <v>0</v>
      </c>
      <c r="E20" s="194">
        <v>0</v>
      </c>
      <c r="F20" s="194">
        <v>0</v>
      </c>
      <c r="G20" s="365">
        <v>0</v>
      </c>
    </row>
    <row r="21" spans="1:7" ht="42.75" customHeight="1" x14ac:dyDescent="0.3">
      <c r="A21" s="192"/>
      <c r="B21" s="366" t="s">
        <v>423</v>
      </c>
      <c r="C21" s="361" t="s">
        <v>416</v>
      </c>
      <c r="D21" s="367">
        <f>E21*F5</f>
        <v>2484.6600000000003</v>
      </c>
      <c r="E21" s="367">
        <f>F21*C5</f>
        <v>621.16500000000008</v>
      </c>
      <c r="F21" s="368">
        <v>0.15</v>
      </c>
      <c r="G21" s="369">
        <v>0</v>
      </c>
    </row>
    <row r="22" spans="1:7" ht="14.25" customHeight="1" x14ac:dyDescent="0.25">
      <c r="A22" s="192"/>
      <c r="B22" s="370" t="s">
        <v>424</v>
      </c>
      <c r="C22" s="371" t="s">
        <v>422</v>
      </c>
      <c r="D22" s="371">
        <v>0</v>
      </c>
      <c r="E22" s="371">
        <v>0</v>
      </c>
      <c r="F22" s="176">
        <v>0</v>
      </c>
      <c r="G22" s="365">
        <v>0</v>
      </c>
    </row>
    <row r="23" spans="1:7" ht="18" customHeight="1" x14ac:dyDescent="0.25">
      <c r="A23" s="192"/>
      <c r="B23" s="370" t="s">
        <v>425</v>
      </c>
      <c r="C23" s="371" t="s">
        <v>422</v>
      </c>
      <c r="D23" s="371">
        <v>0</v>
      </c>
      <c r="E23" s="371">
        <v>0</v>
      </c>
      <c r="F23" s="371">
        <v>0</v>
      </c>
      <c r="G23" s="365">
        <v>0</v>
      </c>
    </row>
    <row r="24" spans="1:7" ht="39" customHeight="1" x14ac:dyDescent="0.3">
      <c r="A24" s="200"/>
      <c r="B24" s="201" t="s">
        <v>426</v>
      </c>
      <c r="C24" s="202"/>
      <c r="D24" s="203">
        <f>E24*F5</f>
        <v>41411</v>
      </c>
      <c r="E24" s="204">
        <f>F24*C5</f>
        <v>10352.75</v>
      </c>
      <c r="F24" s="204">
        <v>2.5</v>
      </c>
      <c r="G24" s="205">
        <f>D24</f>
        <v>41411</v>
      </c>
    </row>
    <row r="25" spans="1:7" ht="65.099999999999994" customHeight="1" x14ac:dyDescent="0.25">
      <c r="A25" s="206"/>
      <c r="B25" s="207" t="s">
        <v>427</v>
      </c>
      <c r="C25" s="194" t="s">
        <v>428</v>
      </c>
      <c r="D25" s="208"/>
      <c r="E25" s="208"/>
      <c r="F25" s="208"/>
      <c r="G25" s="278">
        <f>D25</f>
        <v>0</v>
      </c>
    </row>
    <row r="26" spans="1:7" ht="68.25" customHeight="1" x14ac:dyDescent="0.2">
      <c r="A26" s="206"/>
      <c r="B26" s="372" t="s">
        <v>429</v>
      </c>
      <c r="C26" s="194" t="s">
        <v>430</v>
      </c>
      <c r="D26" s="210">
        <f>E26*F5</f>
        <v>13582.808000000001</v>
      </c>
      <c r="E26" s="210">
        <f>F26*C5</f>
        <v>3395.7020000000002</v>
      </c>
      <c r="F26" s="210">
        <v>0.82</v>
      </c>
      <c r="G26" s="205">
        <f>D26</f>
        <v>13582.808000000001</v>
      </c>
    </row>
    <row r="27" spans="1:7" ht="18" customHeight="1" x14ac:dyDescent="0.3">
      <c r="A27" s="211"/>
      <c r="B27" s="201" t="s">
        <v>431</v>
      </c>
      <c r="C27" s="202" t="s">
        <v>416</v>
      </c>
      <c r="D27" s="203">
        <f>E27*F5</f>
        <v>22361.94</v>
      </c>
      <c r="E27" s="204">
        <f>F27*C5</f>
        <v>5590.4849999999997</v>
      </c>
      <c r="F27" s="204">
        <f>F28+F30</f>
        <v>1.3499999999999999</v>
      </c>
      <c r="G27" s="205">
        <f>G28</f>
        <v>19877.280000000002</v>
      </c>
    </row>
    <row r="28" spans="1:7" ht="15.95" customHeight="1" x14ac:dyDescent="0.25">
      <c r="A28" s="206"/>
      <c r="B28" s="212" t="s">
        <v>432</v>
      </c>
      <c r="C28" s="674" t="s">
        <v>428</v>
      </c>
      <c r="D28" s="675">
        <f>E28*F5</f>
        <v>19877.280000000002</v>
      </c>
      <c r="E28" s="675">
        <f>F28*C5</f>
        <v>4969.3200000000006</v>
      </c>
      <c r="F28" s="675">
        <v>1.2</v>
      </c>
      <c r="G28" s="676">
        <f>D28</f>
        <v>19877.280000000002</v>
      </c>
    </row>
    <row r="29" spans="1:7" ht="29.1" customHeight="1" x14ac:dyDescent="0.25">
      <c r="A29" s="206"/>
      <c r="B29" s="212" t="s">
        <v>433</v>
      </c>
      <c r="C29" s="674"/>
      <c r="D29" s="675"/>
      <c r="E29" s="675"/>
      <c r="F29" s="675"/>
      <c r="G29" s="677"/>
    </row>
    <row r="30" spans="1:7" ht="21" customHeight="1" x14ac:dyDescent="0.2">
      <c r="A30" s="206"/>
      <c r="B30" s="373" t="s">
        <v>753</v>
      </c>
      <c r="C30" s="213" t="s">
        <v>434</v>
      </c>
      <c r="D30" s="208">
        <f>E30*F5</f>
        <v>2484.6600000000003</v>
      </c>
      <c r="E30" s="208">
        <f>F30*C5</f>
        <v>621.16500000000008</v>
      </c>
      <c r="F30" s="208">
        <v>0.15</v>
      </c>
      <c r="G30" s="365">
        <v>0</v>
      </c>
    </row>
    <row r="31" spans="1:7" ht="39" customHeight="1" x14ac:dyDescent="0.3">
      <c r="A31" s="206"/>
      <c r="B31" s="201" t="s">
        <v>435</v>
      </c>
      <c r="C31" s="202" t="s">
        <v>436</v>
      </c>
      <c r="D31" s="208">
        <f>E31*F5</f>
        <v>1656.4400000000003</v>
      </c>
      <c r="E31" s="208">
        <f>F31*C5</f>
        <v>414.11000000000007</v>
      </c>
      <c r="F31" s="210">
        <v>0.1</v>
      </c>
      <c r="G31" s="365">
        <v>0</v>
      </c>
    </row>
    <row r="32" spans="1:7" ht="21.75" customHeight="1" x14ac:dyDescent="0.25">
      <c r="A32" s="206"/>
      <c r="B32" s="374" t="s">
        <v>437</v>
      </c>
      <c r="C32" s="371" t="s">
        <v>438</v>
      </c>
      <c r="D32" s="371">
        <f>E32*F5</f>
        <v>0</v>
      </c>
      <c r="E32" s="371">
        <f>F32*C5</f>
        <v>0</v>
      </c>
      <c r="F32" s="375">
        <v>0</v>
      </c>
      <c r="G32" s="365">
        <v>0</v>
      </c>
    </row>
    <row r="33" spans="1:9" ht="15.75" x14ac:dyDescent="0.25">
      <c r="A33" s="202"/>
      <c r="B33" s="217" t="s">
        <v>439</v>
      </c>
      <c r="C33" s="194"/>
      <c r="D33" s="203">
        <f>E33*F5</f>
        <v>81496.848000000013</v>
      </c>
      <c r="E33" s="204">
        <f>E21+E24+E26+E27+E31</f>
        <v>20374.212000000003</v>
      </c>
      <c r="F33" s="204">
        <f>F21+F24+F27+F31+F32+F26</f>
        <v>4.92</v>
      </c>
      <c r="G33" s="205">
        <f>G27+G26+G24</f>
        <v>74871.088000000003</v>
      </c>
    </row>
    <row r="34" spans="1:9" ht="22.5" customHeight="1" x14ac:dyDescent="0.2">
      <c r="A34" s="192" t="s">
        <v>440</v>
      </c>
      <c r="B34" s="693" t="s">
        <v>441</v>
      </c>
      <c r="C34" s="693"/>
      <c r="D34" s="693"/>
      <c r="E34" s="693"/>
      <c r="F34" s="693"/>
      <c r="G34" s="365"/>
    </row>
    <row r="35" spans="1:9" ht="18.95" customHeight="1" x14ac:dyDescent="0.3">
      <c r="A35" s="680"/>
      <c r="B35" s="201" t="s">
        <v>442</v>
      </c>
      <c r="C35" s="202"/>
      <c r="D35" s="204">
        <f>E35*4</f>
        <v>57147.180000000008</v>
      </c>
      <c r="E35" s="210">
        <f>F35*C5</f>
        <v>14286.795000000002</v>
      </c>
      <c r="F35" s="210">
        <f>F36+F39</f>
        <v>3.45</v>
      </c>
      <c r="G35" s="205">
        <f>G36+G39+G40</f>
        <v>22983.4</v>
      </c>
    </row>
    <row r="36" spans="1:9" ht="15" customHeight="1" x14ac:dyDescent="0.2">
      <c r="A36" s="680"/>
      <c r="B36" s="218" t="s">
        <v>443</v>
      </c>
      <c r="C36" s="202" t="s">
        <v>765</v>
      </c>
      <c r="D36" s="681">
        <f>E36*F5</f>
        <v>49693.200000000004</v>
      </c>
      <c r="E36" s="683">
        <f>F36*C5</f>
        <v>12423.300000000001</v>
      </c>
      <c r="F36" s="683">
        <v>3</v>
      </c>
      <c r="G36" s="676">
        <v>20000</v>
      </c>
      <c r="I36" s="334"/>
    </row>
    <row r="37" spans="1:9" ht="16.149999999999999" customHeight="1" x14ac:dyDescent="0.2">
      <c r="A37" s="680"/>
      <c r="B37" s="219" t="s">
        <v>445</v>
      </c>
      <c r="C37" s="202" t="s">
        <v>765</v>
      </c>
      <c r="D37" s="682"/>
      <c r="E37" s="684"/>
      <c r="F37" s="684"/>
      <c r="G37" s="679"/>
    </row>
    <row r="38" spans="1:9" ht="25.5" customHeight="1" x14ac:dyDescent="0.2">
      <c r="A38" s="680"/>
      <c r="B38" s="218" t="s">
        <v>446</v>
      </c>
      <c r="C38" s="194" t="s">
        <v>447</v>
      </c>
      <c r="D38" s="691"/>
      <c r="E38" s="692"/>
      <c r="F38" s="692"/>
      <c r="G38" s="677"/>
    </row>
    <row r="39" spans="1:9" ht="14.25" customHeight="1" x14ac:dyDescent="0.2">
      <c r="A39" s="206"/>
      <c r="B39" s="218" t="s">
        <v>448</v>
      </c>
      <c r="C39" s="194" t="s">
        <v>428</v>
      </c>
      <c r="D39" s="220">
        <f>E39*J39</f>
        <v>0</v>
      </c>
      <c r="E39" s="208">
        <f>F39*C5</f>
        <v>1863.4950000000001</v>
      </c>
      <c r="F39" s="208">
        <v>0.45</v>
      </c>
      <c r="G39" s="356">
        <v>1202.4000000000001</v>
      </c>
    </row>
    <row r="40" spans="1:9" ht="14.25" customHeight="1" x14ac:dyDescent="0.2">
      <c r="A40" s="206"/>
      <c r="B40" s="218" t="s">
        <v>1364</v>
      </c>
      <c r="C40" s="194"/>
      <c r="D40" s="220"/>
      <c r="E40" s="208"/>
      <c r="F40" s="208"/>
      <c r="G40" s="356">
        <v>1781</v>
      </c>
    </row>
    <row r="41" spans="1:9" ht="54" customHeight="1" x14ac:dyDescent="0.3">
      <c r="A41" s="206"/>
      <c r="B41" s="201" t="s">
        <v>449</v>
      </c>
      <c r="C41" s="202" t="s">
        <v>416</v>
      </c>
      <c r="D41" s="204">
        <f>E41*F5</f>
        <v>64601.16</v>
      </c>
      <c r="E41" s="204">
        <f>F41*C5</f>
        <v>16150.29</v>
      </c>
      <c r="F41" s="204">
        <v>3.9</v>
      </c>
      <c r="G41" s="205">
        <f>G42+G46</f>
        <v>36793.71</v>
      </c>
      <c r="H41" s="170">
        <v>3.5</v>
      </c>
    </row>
    <row r="42" spans="1:9" ht="14.25" customHeight="1" x14ac:dyDescent="0.25">
      <c r="A42" s="221"/>
      <c r="B42" s="218" t="s">
        <v>450</v>
      </c>
      <c r="C42" s="202" t="s">
        <v>756</v>
      </c>
      <c r="D42" s="685">
        <f>E42*F5</f>
        <v>64601.16</v>
      </c>
      <c r="E42" s="685">
        <f>F42*C5</f>
        <v>16150.29</v>
      </c>
      <c r="F42" s="685">
        <v>3.9</v>
      </c>
      <c r="G42" s="676">
        <v>34731.47</v>
      </c>
    </row>
    <row r="43" spans="1:9" ht="14.25" customHeight="1" x14ac:dyDescent="0.2">
      <c r="A43" s="202"/>
      <c r="B43" s="218" t="s">
        <v>453</v>
      </c>
      <c r="C43" s="202" t="s">
        <v>756</v>
      </c>
      <c r="D43" s="685"/>
      <c r="E43" s="685"/>
      <c r="F43" s="685"/>
      <c r="G43" s="679"/>
    </row>
    <row r="44" spans="1:9" ht="24.75" customHeight="1" x14ac:dyDescent="0.2">
      <c r="A44" s="202"/>
      <c r="B44" s="222" t="s">
        <v>454</v>
      </c>
      <c r="C44" s="185" t="s">
        <v>455</v>
      </c>
      <c r="D44" s="685"/>
      <c r="E44" s="685"/>
      <c r="F44" s="685"/>
      <c r="G44" s="679"/>
    </row>
    <row r="45" spans="1:9" ht="20.25" customHeight="1" x14ac:dyDescent="0.2">
      <c r="A45" s="202"/>
      <c r="B45" s="222"/>
      <c r="C45" s="185"/>
      <c r="D45" s="685"/>
      <c r="E45" s="685"/>
      <c r="F45" s="685"/>
      <c r="G45" s="679"/>
    </row>
    <row r="46" spans="1:9" ht="16.149999999999999" customHeight="1" x14ac:dyDescent="0.2">
      <c r="A46" s="202"/>
      <c r="B46" s="222" t="s">
        <v>1385</v>
      </c>
      <c r="C46" s="185" t="s">
        <v>456</v>
      </c>
      <c r="D46" s="318"/>
      <c r="E46" s="318"/>
      <c r="F46" s="318"/>
      <c r="G46" s="356">
        <v>2062.2399999999998</v>
      </c>
    </row>
    <row r="47" spans="1:9" ht="27" customHeight="1" x14ac:dyDescent="0.25">
      <c r="A47" s="202"/>
      <c r="B47" s="376" t="s">
        <v>457</v>
      </c>
      <c r="C47" s="371" t="s">
        <v>422</v>
      </c>
      <c r="D47" s="371">
        <v>0</v>
      </c>
      <c r="E47" s="371">
        <v>0</v>
      </c>
      <c r="F47" s="371">
        <v>0</v>
      </c>
      <c r="G47" s="365">
        <v>0</v>
      </c>
    </row>
    <row r="48" spans="1:9" ht="39.75" customHeight="1" x14ac:dyDescent="0.25">
      <c r="A48" s="202"/>
      <c r="B48" s="376" t="s">
        <v>458</v>
      </c>
      <c r="C48" s="377" t="s">
        <v>455</v>
      </c>
      <c r="D48" s="371">
        <f>E48*F5</f>
        <v>0</v>
      </c>
      <c r="E48" s="371">
        <f>F48*C5</f>
        <v>0</v>
      </c>
      <c r="F48" s="371">
        <v>0</v>
      </c>
      <c r="G48" s="365">
        <v>0</v>
      </c>
    </row>
    <row r="49" spans="1:9" ht="55.5" customHeight="1" x14ac:dyDescent="0.2">
      <c r="A49" s="192"/>
      <c r="B49" s="225" t="s">
        <v>758</v>
      </c>
      <c r="C49" s="194" t="s">
        <v>416</v>
      </c>
      <c r="D49" s="204">
        <f>E49*F5</f>
        <v>0</v>
      </c>
      <c r="E49" s="204">
        <f>F49*C5</f>
        <v>0</v>
      </c>
      <c r="F49" s="204">
        <v>0</v>
      </c>
      <c r="G49" s="205">
        <v>0</v>
      </c>
    </row>
    <row r="50" spans="1:9" ht="39" customHeight="1" x14ac:dyDescent="0.3">
      <c r="A50" s="217"/>
      <c r="B50" s="201" t="s">
        <v>459</v>
      </c>
      <c r="C50" s="194" t="s">
        <v>460</v>
      </c>
      <c r="D50" s="226">
        <f>E50*F5</f>
        <v>21533.72</v>
      </c>
      <c r="E50" s="227">
        <f>F50*C5</f>
        <v>5383.43</v>
      </c>
      <c r="F50" s="226">
        <v>1.3</v>
      </c>
      <c r="G50" s="254">
        <f>D50</f>
        <v>21533.72</v>
      </c>
    </row>
    <row r="51" spans="1:9" ht="31.5" customHeight="1" x14ac:dyDescent="0.25">
      <c r="A51" s="217"/>
      <c r="B51" s="376" t="s">
        <v>461</v>
      </c>
      <c r="C51" s="377" t="s">
        <v>455</v>
      </c>
      <c r="D51" s="371">
        <v>0</v>
      </c>
      <c r="E51" s="371">
        <v>0</v>
      </c>
      <c r="F51" s="371">
        <v>0</v>
      </c>
      <c r="G51" s="365">
        <v>0</v>
      </c>
    </row>
    <row r="52" spans="1:9" ht="27.95" customHeight="1" x14ac:dyDescent="0.25">
      <c r="A52" s="217"/>
      <c r="B52" s="378" t="s">
        <v>462</v>
      </c>
      <c r="C52" s="377" t="s">
        <v>455</v>
      </c>
      <c r="D52" s="371">
        <v>0</v>
      </c>
      <c r="E52" s="371">
        <v>0</v>
      </c>
      <c r="F52" s="371">
        <v>0</v>
      </c>
      <c r="G52" s="365">
        <v>0</v>
      </c>
    </row>
    <row r="53" spans="1:9" ht="31.5" customHeight="1" x14ac:dyDescent="0.25">
      <c r="A53" s="226"/>
      <c r="B53" s="229" t="s">
        <v>463</v>
      </c>
      <c r="C53" s="194"/>
      <c r="D53" s="230">
        <f>E53*F5</f>
        <v>143282.06000000003</v>
      </c>
      <c r="E53" s="210">
        <f>F53*C5</f>
        <v>35820.515000000007</v>
      </c>
      <c r="F53" s="204">
        <f>F50+F49+F41+F35</f>
        <v>8.65</v>
      </c>
      <c r="G53" s="205">
        <f>J53+G50+G49+G41+G35</f>
        <v>81310.83</v>
      </c>
    </row>
    <row r="54" spans="1:9" ht="31.5" customHeight="1" x14ac:dyDescent="0.25">
      <c r="A54" s="226" t="s">
        <v>464</v>
      </c>
      <c r="B54" s="693" t="s">
        <v>465</v>
      </c>
      <c r="C54" s="693"/>
      <c r="D54" s="693"/>
      <c r="E54" s="693"/>
      <c r="F54" s="693"/>
      <c r="G54" s="365"/>
    </row>
    <row r="55" spans="1:9" ht="21" customHeight="1" x14ac:dyDescent="0.25">
      <c r="A55" s="226"/>
      <c r="B55" s="231" t="s">
        <v>466</v>
      </c>
      <c r="C55" s="232" t="s">
        <v>467</v>
      </c>
      <c r="D55" s="233">
        <f>E55*F5</f>
        <v>0</v>
      </c>
      <c r="E55" s="233">
        <v>0</v>
      </c>
      <c r="F55" s="233">
        <v>0</v>
      </c>
      <c r="G55" s="234">
        <v>21328.35</v>
      </c>
    </row>
    <row r="56" spans="1:9" ht="19.5" customHeight="1" x14ac:dyDescent="0.25">
      <c r="A56" s="226"/>
      <c r="B56" s="231" t="s">
        <v>468</v>
      </c>
      <c r="C56" s="232" t="s">
        <v>467</v>
      </c>
      <c r="D56" s="233">
        <f>E56*F5</f>
        <v>0</v>
      </c>
      <c r="E56" s="233">
        <v>0</v>
      </c>
      <c r="F56" s="233">
        <v>0</v>
      </c>
      <c r="G56" s="234">
        <v>19118.28</v>
      </c>
    </row>
    <row r="57" spans="1:9" ht="19.5" customHeight="1" x14ac:dyDescent="0.25">
      <c r="A57" s="226"/>
      <c r="B57" s="231" t="s">
        <v>759</v>
      </c>
      <c r="C57" s="232" t="s">
        <v>467</v>
      </c>
      <c r="D57" s="233">
        <f>E57*C69</f>
        <v>0</v>
      </c>
      <c r="E57" s="233">
        <v>0</v>
      </c>
      <c r="F57" s="233">
        <v>0</v>
      </c>
      <c r="G57" s="234">
        <v>5064.24</v>
      </c>
    </row>
    <row r="58" spans="1:9" ht="19.5" customHeight="1" x14ac:dyDescent="0.25">
      <c r="A58" s="226"/>
      <c r="B58" s="231" t="s">
        <v>469</v>
      </c>
      <c r="C58" s="232" t="s">
        <v>467</v>
      </c>
      <c r="D58" s="233">
        <f>E58*C69</f>
        <v>0</v>
      </c>
      <c r="E58" s="233">
        <v>0</v>
      </c>
      <c r="F58" s="233">
        <v>0</v>
      </c>
      <c r="G58" s="234">
        <v>3153.12</v>
      </c>
    </row>
    <row r="59" spans="1:9" ht="18.75" customHeight="1" x14ac:dyDescent="0.25">
      <c r="A59" s="226"/>
      <c r="B59" s="229" t="s">
        <v>470</v>
      </c>
      <c r="C59" s="232"/>
      <c r="D59" s="227">
        <f>D55+D56+D57+D58</f>
        <v>0</v>
      </c>
      <c r="E59" s="227">
        <f>F59*C5</f>
        <v>0</v>
      </c>
      <c r="F59" s="216">
        <f>F55+F56</f>
        <v>0</v>
      </c>
      <c r="G59" s="205">
        <f>G55+G56+G57+G58</f>
        <v>48663.99</v>
      </c>
    </row>
    <row r="60" spans="1:9" ht="16.7" customHeight="1" x14ac:dyDescent="0.25">
      <c r="A60" s="235" t="s">
        <v>464</v>
      </c>
      <c r="B60" s="693" t="s">
        <v>471</v>
      </c>
      <c r="C60" s="693"/>
      <c r="D60" s="693"/>
      <c r="E60" s="693"/>
      <c r="F60" s="693"/>
      <c r="G60" s="365"/>
    </row>
    <row r="61" spans="1:9" ht="16.7" customHeight="1" x14ac:dyDescent="0.25">
      <c r="A61" s="221"/>
      <c r="B61" s="229" t="s">
        <v>760</v>
      </c>
      <c r="C61" s="221"/>
      <c r="D61" s="237">
        <f>E61*F5</f>
        <v>32963.156000000003</v>
      </c>
      <c r="E61" s="227">
        <f>F61*C5</f>
        <v>8240.7890000000007</v>
      </c>
      <c r="F61" s="227">
        <v>1.99</v>
      </c>
      <c r="G61" s="205">
        <f>D61+I61</f>
        <v>35627.156000000003</v>
      </c>
      <c r="I61" s="170">
        <v>2664</v>
      </c>
    </row>
    <row r="62" spans="1:9" ht="16.7" customHeight="1" x14ac:dyDescent="0.25">
      <c r="A62" s="221"/>
      <c r="B62" s="231" t="s">
        <v>761</v>
      </c>
      <c r="C62" s="694" t="s">
        <v>416</v>
      </c>
      <c r="D62" s="696"/>
      <c r="E62" s="697"/>
      <c r="F62" s="698"/>
      <c r="G62" s="205"/>
    </row>
    <row r="63" spans="1:9" ht="16.7" customHeight="1" x14ac:dyDescent="0.25">
      <c r="A63" s="221"/>
      <c r="B63" s="231" t="s">
        <v>925</v>
      </c>
      <c r="C63" s="695"/>
      <c r="D63" s="699"/>
      <c r="E63" s="700"/>
      <c r="F63" s="701"/>
      <c r="G63" s="205"/>
    </row>
    <row r="64" spans="1:9" ht="22.5" customHeight="1" x14ac:dyDescent="0.3">
      <c r="A64" s="221"/>
      <c r="B64" s="236" t="s">
        <v>475</v>
      </c>
      <c r="C64" s="239"/>
      <c r="D64" s="238">
        <f>E64*F5</f>
        <v>312404.58400000003</v>
      </c>
      <c r="E64" s="238">
        <f>F64*C5</f>
        <v>78101.146000000008</v>
      </c>
      <c r="F64" s="240">
        <f>F61+F53+F33+F11</f>
        <v>18.86</v>
      </c>
      <c r="G64" s="205">
        <f>G61+G59+G53+G33+G11</f>
        <v>421218.40399999998</v>
      </c>
    </row>
    <row r="65" spans="1:10" ht="18.95" customHeight="1" x14ac:dyDescent="0.25">
      <c r="A65" s="243"/>
      <c r="B65" s="229" t="s">
        <v>762</v>
      </c>
      <c r="C65" s="244" t="s">
        <v>416</v>
      </c>
      <c r="D65" s="237">
        <f>E65*F5</f>
        <v>18883.416000000001</v>
      </c>
      <c r="E65" s="227">
        <f>F65*C5</f>
        <v>4720.8540000000003</v>
      </c>
      <c r="F65" s="227">
        <v>1.1399999999999999</v>
      </c>
      <c r="G65" s="205">
        <v>13740.48</v>
      </c>
      <c r="I65" s="379"/>
    </row>
    <row r="66" spans="1:10" ht="18.95" customHeight="1" x14ac:dyDescent="0.25">
      <c r="A66" s="243"/>
      <c r="B66" s="243" t="s">
        <v>923</v>
      </c>
      <c r="C66" s="243"/>
      <c r="D66" s="245">
        <f>E66*F5</f>
        <v>331288</v>
      </c>
      <c r="E66" s="246">
        <f>F66*C5</f>
        <v>82822</v>
      </c>
      <c r="F66" s="246">
        <f>F65+F64</f>
        <v>20</v>
      </c>
      <c r="G66" s="205">
        <f>G64+G65</f>
        <v>434958.88399999996</v>
      </c>
      <c r="J66" s="170">
        <v>313628.79999999999</v>
      </c>
    </row>
    <row r="67" spans="1:10" ht="18.95" customHeight="1" x14ac:dyDescent="0.25">
      <c r="A67" s="243"/>
      <c r="B67" s="247" t="s">
        <v>920</v>
      </c>
      <c r="C67" s="243"/>
      <c r="D67" s="245"/>
      <c r="E67" s="246"/>
      <c r="F67" s="246"/>
      <c r="G67" s="205">
        <f>G72+G73</f>
        <v>227368.65</v>
      </c>
    </row>
    <row r="68" spans="1:10" ht="21" customHeight="1" x14ac:dyDescent="0.2">
      <c r="A68" s="381"/>
      <c r="B68" s="229" t="s">
        <v>647</v>
      </c>
      <c r="C68" s="219"/>
      <c r="D68" s="242"/>
      <c r="E68" s="242"/>
      <c r="F68" s="172"/>
      <c r="G68" s="382">
        <f>G67-G66</f>
        <v>-207590.23399999997</v>
      </c>
    </row>
    <row r="69" spans="1:10" ht="21" customHeight="1" x14ac:dyDescent="0.2">
      <c r="A69" s="381"/>
      <c r="B69" s="229"/>
      <c r="C69" s="219"/>
      <c r="D69" s="242"/>
      <c r="E69" s="242"/>
      <c r="F69" s="172"/>
      <c r="G69" s="382"/>
    </row>
    <row r="70" spans="1:10" ht="21" customHeight="1" x14ac:dyDescent="0.25">
      <c r="A70" s="381"/>
      <c r="B70" s="229" t="s">
        <v>663</v>
      </c>
      <c r="C70" s="219"/>
      <c r="D70" s="242"/>
      <c r="E70" s="242"/>
      <c r="F70" s="172"/>
      <c r="G70" s="472">
        <v>141041.37</v>
      </c>
    </row>
    <row r="71" spans="1:10" ht="15.75" x14ac:dyDescent="0.25">
      <c r="A71" s="383"/>
      <c r="B71" s="221" t="s">
        <v>921</v>
      </c>
      <c r="C71" s="219"/>
      <c r="D71" s="219"/>
      <c r="E71" s="219"/>
      <c r="F71" s="172"/>
      <c r="G71" s="254">
        <v>362292.79</v>
      </c>
    </row>
    <row r="72" spans="1:10" ht="18" x14ac:dyDescent="0.25">
      <c r="A72" s="249"/>
      <c r="B72" s="250" t="s">
        <v>920</v>
      </c>
      <c r="C72" s="249"/>
      <c r="D72" s="249"/>
      <c r="E72" s="249"/>
      <c r="F72" s="172"/>
      <c r="G72" s="610">
        <v>227368.65</v>
      </c>
    </row>
    <row r="73" spans="1:10" ht="15.75" x14ac:dyDescent="0.25">
      <c r="A73" s="249"/>
      <c r="B73" s="250"/>
      <c r="C73" s="249"/>
      <c r="D73" s="249"/>
      <c r="E73" s="249"/>
      <c r="F73" s="172"/>
      <c r="G73" s="254">
        <v>0</v>
      </c>
    </row>
    <row r="74" spans="1:10" ht="15.75" x14ac:dyDescent="0.25">
      <c r="A74" s="251">
        <v>0.06</v>
      </c>
      <c r="B74" s="250"/>
      <c r="C74" s="249"/>
      <c r="D74" s="249"/>
      <c r="E74" s="249"/>
      <c r="F74" s="172"/>
      <c r="G74" s="172"/>
    </row>
    <row r="75" spans="1:10" x14ac:dyDescent="0.2">
      <c r="A75" s="252"/>
      <c r="B75" s="252"/>
      <c r="C75" s="252"/>
      <c r="D75" s="252"/>
      <c r="E75" s="252"/>
    </row>
    <row r="76" spans="1:10" x14ac:dyDescent="0.2">
      <c r="C76" s="253"/>
      <c r="D76" s="253"/>
      <c r="E76" s="253"/>
    </row>
    <row r="77" spans="1:10" x14ac:dyDescent="0.2">
      <c r="C77" s="253"/>
      <c r="D77" s="253"/>
      <c r="E77" s="253"/>
    </row>
    <row r="78" spans="1:10" x14ac:dyDescent="0.2">
      <c r="C78" s="253"/>
      <c r="D78" s="253"/>
      <c r="E78" s="253"/>
    </row>
    <row r="79" spans="1:10" x14ac:dyDescent="0.2">
      <c r="C79" s="253"/>
      <c r="D79" s="253"/>
      <c r="E79" s="253"/>
    </row>
    <row r="80" spans="1:10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  <row r="117" spans="3:5" x14ac:dyDescent="0.2">
      <c r="C117" s="253"/>
      <c r="D117" s="253"/>
      <c r="E117" s="253"/>
    </row>
    <row r="118" spans="3:5" x14ac:dyDescent="0.2">
      <c r="C118" s="253"/>
      <c r="D118" s="253"/>
      <c r="E118" s="253"/>
    </row>
    <row r="119" spans="3:5" x14ac:dyDescent="0.2">
      <c r="C119" s="253"/>
      <c r="D119" s="253"/>
      <c r="E119" s="253"/>
    </row>
    <row r="120" spans="3:5" x14ac:dyDescent="0.2">
      <c r="C120" s="253"/>
      <c r="D120" s="253"/>
      <c r="E120" s="253"/>
    </row>
    <row r="121" spans="3:5" x14ac:dyDescent="0.2">
      <c r="C121" s="253"/>
      <c r="D121" s="253"/>
      <c r="E121" s="253"/>
    </row>
  </sheetData>
  <sheetProtection selectLockedCells="1" selectUnlockedCells="1"/>
  <mergeCells count="30">
    <mergeCell ref="C62:C63"/>
    <mergeCell ref="D62:F63"/>
    <mergeCell ref="D42:D45"/>
    <mergeCell ref="E42:E45"/>
    <mergeCell ref="F42:F45"/>
    <mergeCell ref="G42:G45"/>
    <mergeCell ref="B54:F54"/>
    <mergeCell ref="B60:F60"/>
    <mergeCell ref="G28:G29"/>
    <mergeCell ref="B34:F34"/>
    <mergeCell ref="A35:A38"/>
    <mergeCell ref="D36:D38"/>
    <mergeCell ref="E36:E38"/>
    <mergeCell ref="F36:F38"/>
    <mergeCell ref="G36:G38"/>
    <mergeCell ref="C6:E6"/>
    <mergeCell ref="C7:E7"/>
    <mergeCell ref="B10:F10"/>
    <mergeCell ref="B19:F19"/>
    <mergeCell ref="C28:C29"/>
    <mergeCell ref="D28:D29"/>
    <mergeCell ref="E28:E29"/>
    <mergeCell ref="F28:F29"/>
    <mergeCell ref="A5:B5"/>
    <mergeCell ref="C5:E5"/>
    <mergeCell ref="A1:F1"/>
    <mergeCell ref="A2:F2"/>
    <mergeCell ref="A3:B3"/>
    <mergeCell ref="C3:E3"/>
    <mergeCell ref="C4:E4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42CE3-5F9C-4AFA-A979-28422ED384DE}">
  <sheetPr>
    <tabColor rgb="FF00B0F0"/>
  </sheetPr>
  <dimension ref="A1:M115"/>
  <sheetViews>
    <sheetView topLeftCell="A19" zoomScale="80" zoomScaleNormal="80" workbookViewId="0">
      <selection activeCell="K4" sqref="K4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1.7109375" style="170" customWidth="1"/>
    <col min="5" max="5" width="11.42578125" style="170" hidden="1" customWidth="1"/>
    <col min="6" max="6" width="13.5703125" style="170" hidden="1" customWidth="1"/>
    <col min="7" max="7" width="12.85546875" style="170" customWidth="1"/>
    <col min="8" max="16384" width="9.140625" style="170"/>
  </cols>
  <sheetData>
    <row r="1" spans="1:7" ht="22.5" customHeight="1" x14ac:dyDescent="0.3">
      <c r="A1" s="686" t="s">
        <v>782</v>
      </c>
      <c r="B1" s="687"/>
      <c r="C1" s="687"/>
      <c r="D1" s="687"/>
      <c r="E1" s="687"/>
      <c r="F1" s="688"/>
      <c r="G1" s="172"/>
    </row>
    <row r="2" spans="1:7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7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7" ht="18.75" customHeight="1" x14ac:dyDescent="0.25">
      <c r="A4" s="173"/>
      <c r="B4" s="176" t="s">
        <v>403</v>
      </c>
      <c r="C4" s="670">
        <v>5619</v>
      </c>
      <c r="D4" s="670"/>
      <c r="E4" s="670"/>
      <c r="F4" s="174"/>
      <c r="G4" s="172"/>
    </row>
    <row r="5" spans="1:7" ht="17.25" customHeight="1" x14ac:dyDescent="0.25">
      <c r="A5" s="671" t="s">
        <v>748</v>
      </c>
      <c r="B5" s="671"/>
      <c r="C5" s="672">
        <v>4650.6000000000004</v>
      </c>
      <c r="D5" s="672"/>
      <c r="E5" s="672"/>
      <c r="F5" s="176">
        <v>4</v>
      </c>
      <c r="G5" s="172"/>
    </row>
    <row r="6" spans="1:7" ht="18" customHeight="1" x14ac:dyDescent="0.25">
      <c r="A6" s="176"/>
      <c r="B6" s="176" t="s">
        <v>405</v>
      </c>
      <c r="C6" s="672">
        <v>6</v>
      </c>
      <c r="D6" s="672"/>
      <c r="E6" s="672"/>
      <c r="F6" s="177"/>
      <c r="G6" s="172"/>
    </row>
    <row r="7" spans="1:7" ht="19.5" customHeight="1" x14ac:dyDescent="0.25">
      <c r="A7" s="176"/>
      <c r="B7" s="176" t="s">
        <v>406</v>
      </c>
      <c r="C7" s="672">
        <v>1969</v>
      </c>
      <c r="D7" s="672"/>
      <c r="E7" s="672"/>
      <c r="F7" s="177" t="s">
        <v>783</v>
      </c>
      <c r="G7" s="172"/>
    </row>
    <row r="8" spans="1:7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468" t="s">
        <v>927</v>
      </c>
    </row>
    <row r="9" spans="1:7" ht="18.95" customHeight="1" x14ac:dyDescent="0.2">
      <c r="A9" s="178"/>
      <c r="B9" s="178"/>
      <c r="C9" s="183"/>
      <c r="D9" s="183"/>
      <c r="E9" s="184"/>
      <c r="F9" s="185"/>
      <c r="G9" s="358">
        <v>0</v>
      </c>
    </row>
    <row r="10" spans="1:7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7" ht="155.1" customHeight="1" x14ac:dyDescent="0.3">
      <c r="A11" s="187"/>
      <c r="B11" s="360" t="s">
        <v>750</v>
      </c>
      <c r="C11" s="361"/>
      <c r="D11" s="362">
        <f>E11*F5</f>
        <v>79990.320000000007</v>
      </c>
      <c r="E11" s="362">
        <f>F11*C5</f>
        <v>19997.580000000002</v>
      </c>
      <c r="F11" s="362">
        <f>F12+F13</f>
        <v>4.3</v>
      </c>
      <c r="G11" s="363">
        <f>G12+G13</f>
        <v>4393.07</v>
      </c>
    </row>
    <row r="12" spans="1:7" ht="18.95" customHeight="1" x14ac:dyDescent="0.25">
      <c r="A12" s="187"/>
      <c r="B12" s="364" t="s">
        <v>751</v>
      </c>
      <c r="C12" s="361" t="s">
        <v>416</v>
      </c>
      <c r="D12" s="362">
        <f>E12*F5</f>
        <v>24183.120000000003</v>
      </c>
      <c r="E12" s="362">
        <f>F12*C5</f>
        <v>6045.7800000000007</v>
      </c>
      <c r="F12" s="362">
        <v>1.3</v>
      </c>
      <c r="G12" s="363">
        <v>0</v>
      </c>
    </row>
    <row r="13" spans="1:7" ht="23.1" customHeight="1" x14ac:dyDescent="0.25">
      <c r="A13" s="187"/>
      <c r="B13" s="364" t="s">
        <v>752</v>
      </c>
      <c r="C13" s="361" t="s">
        <v>418</v>
      </c>
      <c r="D13" s="362">
        <f>E13*F5</f>
        <v>55807.200000000004</v>
      </c>
      <c r="E13" s="362">
        <f>F13*C5</f>
        <v>13951.800000000001</v>
      </c>
      <c r="F13" s="362">
        <v>3</v>
      </c>
      <c r="G13" s="363">
        <v>4393.07</v>
      </c>
    </row>
    <row r="14" spans="1:7" ht="37.5" customHeight="1" x14ac:dyDescent="0.2">
      <c r="A14" s="192" t="s">
        <v>419</v>
      </c>
      <c r="B14" s="690" t="s">
        <v>420</v>
      </c>
      <c r="C14" s="690"/>
      <c r="D14" s="690"/>
      <c r="E14" s="690"/>
      <c r="F14" s="690"/>
      <c r="G14" s="365"/>
    </row>
    <row r="15" spans="1:7" ht="12.95" customHeight="1" x14ac:dyDescent="0.2">
      <c r="A15" s="192"/>
      <c r="B15" s="193" t="s">
        <v>421</v>
      </c>
      <c r="C15" s="194" t="s">
        <v>422</v>
      </c>
      <c r="D15" s="194">
        <v>0</v>
      </c>
      <c r="E15" s="194">
        <v>0</v>
      </c>
      <c r="F15" s="194">
        <v>0</v>
      </c>
      <c r="G15" s="365">
        <v>0</v>
      </c>
    </row>
    <row r="16" spans="1:7" ht="42.75" customHeight="1" x14ac:dyDescent="0.3">
      <c r="A16" s="192"/>
      <c r="B16" s="366" t="s">
        <v>423</v>
      </c>
      <c r="C16" s="361" t="s">
        <v>416</v>
      </c>
      <c r="D16" s="367">
        <f>E16*F5</f>
        <v>2790.36</v>
      </c>
      <c r="E16" s="367">
        <f>F16*C5</f>
        <v>697.59</v>
      </c>
      <c r="F16" s="368">
        <v>0.15</v>
      </c>
      <c r="G16" s="369">
        <v>0</v>
      </c>
    </row>
    <row r="17" spans="1:13" ht="14.25" customHeight="1" x14ac:dyDescent="0.25">
      <c r="A17" s="192"/>
      <c r="B17" s="370" t="s">
        <v>424</v>
      </c>
      <c r="C17" s="371" t="s">
        <v>422</v>
      </c>
      <c r="D17" s="371">
        <v>0</v>
      </c>
      <c r="E17" s="371">
        <v>0</v>
      </c>
      <c r="F17" s="176">
        <v>0</v>
      </c>
      <c r="G17" s="365">
        <v>0</v>
      </c>
    </row>
    <row r="18" spans="1:13" ht="18" customHeight="1" x14ac:dyDescent="0.25">
      <c r="A18" s="192"/>
      <c r="B18" s="370" t="s">
        <v>425</v>
      </c>
      <c r="C18" s="371" t="s">
        <v>422</v>
      </c>
      <c r="D18" s="371">
        <v>0</v>
      </c>
      <c r="E18" s="371">
        <v>0</v>
      </c>
      <c r="F18" s="371">
        <v>0</v>
      </c>
      <c r="G18" s="365">
        <v>0</v>
      </c>
    </row>
    <row r="19" spans="1:13" ht="39" customHeight="1" x14ac:dyDescent="0.3">
      <c r="A19" s="200"/>
      <c r="B19" s="201" t="s">
        <v>426</v>
      </c>
      <c r="C19" s="202"/>
      <c r="D19" s="203">
        <f>E19*F5</f>
        <v>46506</v>
      </c>
      <c r="E19" s="204">
        <f>F19*C5</f>
        <v>11626.5</v>
      </c>
      <c r="F19" s="204">
        <v>2.5</v>
      </c>
      <c r="G19" s="205">
        <v>46550</v>
      </c>
    </row>
    <row r="20" spans="1:13" ht="65.099999999999994" customHeight="1" x14ac:dyDescent="0.25">
      <c r="A20" s="206"/>
      <c r="B20" s="207" t="s">
        <v>427</v>
      </c>
      <c r="C20" s="194" t="s">
        <v>428</v>
      </c>
      <c r="D20" s="208"/>
      <c r="E20" s="208"/>
      <c r="F20" s="208"/>
      <c r="G20" s="278"/>
    </row>
    <row r="21" spans="1:13" ht="68.25" customHeight="1" x14ac:dyDescent="0.2">
      <c r="A21" s="206"/>
      <c r="B21" s="372" t="s">
        <v>429</v>
      </c>
      <c r="C21" s="194" t="s">
        <v>430</v>
      </c>
      <c r="D21" s="210">
        <f>E21*F5</f>
        <v>15253.968000000001</v>
      </c>
      <c r="E21" s="210">
        <f>F21*C5</f>
        <v>3813.4920000000002</v>
      </c>
      <c r="F21" s="210">
        <v>0.82</v>
      </c>
      <c r="G21" s="205">
        <f>D21</f>
        <v>15253.968000000001</v>
      </c>
    </row>
    <row r="22" spans="1:13" ht="18" customHeight="1" x14ac:dyDescent="0.3">
      <c r="A22" s="211"/>
      <c r="B22" s="201" t="s">
        <v>431</v>
      </c>
      <c r="C22" s="202" t="s">
        <v>416</v>
      </c>
      <c r="D22" s="203">
        <f>E22*F5</f>
        <v>25113.239999999998</v>
      </c>
      <c r="E22" s="204">
        <f>F22*C5</f>
        <v>6278.3099999999995</v>
      </c>
      <c r="F22" s="204">
        <f>F23+F25</f>
        <v>1.3499999999999999</v>
      </c>
      <c r="G22" s="205">
        <f>G23+G25</f>
        <v>22322.880000000001</v>
      </c>
    </row>
    <row r="23" spans="1:13" ht="15.95" customHeight="1" x14ac:dyDescent="0.25">
      <c r="A23" s="206"/>
      <c r="B23" s="212" t="s">
        <v>432</v>
      </c>
      <c r="C23" s="674" t="s">
        <v>428</v>
      </c>
      <c r="D23" s="675">
        <f>E23*F5</f>
        <v>22322.880000000001</v>
      </c>
      <c r="E23" s="675">
        <f>F23*C5</f>
        <v>5580.72</v>
      </c>
      <c r="F23" s="675">
        <v>1.2</v>
      </c>
      <c r="G23" s="676">
        <f>D23</f>
        <v>22322.880000000001</v>
      </c>
    </row>
    <row r="24" spans="1:13" ht="29.1" customHeight="1" x14ac:dyDescent="0.25">
      <c r="A24" s="206"/>
      <c r="B24" s="212" t="s">
        <v>433</v>
      </c>
      <c r="C24" s="674"/>
      <c r="D24" s="675"/>
      <c r="E24" s="675"/>
      <c r="F24" s="675"/>
      <c r="G24" s="677"/>
    </row>
    <row r="25" spans="1:13" ht="21" customHeight="1" x14ac:dyDescent="0.2">
      <c r="A25" s="206"/>
      <c r="B25" s="373" t="s">
        <v>753</v>
      </c>
      <c r="C25" s="213" t="s">
        <v>434</v>
      </c>
      <c r="D25" s="208">
        <f>E25*F5</f>
        <v>2790.36</v>
      </c>
      <c r="E25" s="208">
        <f>F25*C5</f>
        <v>697.59</v>
      </c>
      <c r="F25" s="208">
        <v>0.15</v>
      </c>
      <c r="G25" s="365">
        <v>0</v>
      </c>
    </row>
    <row r="26" spans="1:13" ht="39" customHeight="1" x14ac:dyDescent="0.3">
      <c r="A26" s="206"/>
      <c r="B26" s="201" t="s">
        <v>435</v>
      </c>
      <c r="C26" s="202" t="s">
        <v>436</v>
      </c>
      <c r="D26" s="208">
        <f>E26*F5</f>
        <v>1860.2400000000002</v>
      </c>
      <c r="E26" s="208">
        <f>F26*C5</f>
        <v>465.06000000000006</v>
      </c>
      <c r="F26" s="210">
        <v>0.1</v>
      </c>
      <c r="G26" s="365">
        <v>0</v>
      </c>
    </row>
    <row r="27" spans="1:13" ht="21.75" customHeight="1" x14ac:dyDescent="0.25">
      <c r="A27" s="206"/>
      <c r="B27" s="374" t="s">
        <v>437</v>
      </c>
      <c r="C27" s="371" t="s">
        <v>438</v>
      </c>
      <c r="D27" s="371">
        <f>E27*F5</f>
        <v>0</v>
      </c>
      <c r="E27" s="371">
        <f>F27*C5</f>
        <v>0</v>
      </c>
      <c r="F27" s="375">
        <v>0</v>
      </c>
      <c r="G27" s="365">
        <v>0</v>
      </c>
    </row>
    <row r="28" spans="1:13" ht="15.75" x14ac:dyDescent="0.25">
      <c r="A28" s="202"/>
      <c r="B28" s="217" t="s">
        <v>439</v>
      </c>
      <c r="C28" s="194"/>
      <c r="D28" s="203">
        <f>E28*F5</f>
        <v>91523.808000000005</v>
      </c>
      <c r="E28" s="204">
        <f>E16+E19+E21+E22+E26</f>
        <v>22880.952000000001</v>
      </c>
      <c r="F28" s="204">
        <f>F16+F19+F22+F26+F27+F21</f>
        <v>4.92</v>
      </c>
      <c r="G28" s="205">
        <f>G22+G21+G19</f>
        <v>84126.847999999998</v>
      </c>
    </row>
    <row r="29" spans="1:13" ht="22.5" customHeight="1" x14ac:dyDescent="0.2">
      <c r="A29" s="192" t="s">
        <v>440</v>
      </c>
      <c r="B29" s="693" t="s">
        <v>441</v>
      </c>
      <c r="C29" s="693"/>
      <c r="D29" s="693"/>
      <c r="E29" s="693"/>
      <c r="F29" s="693"/>
      <c r="G29" s="365"/>
    </row>
    <row r="30" spans="1:13" ht="18.95" customHeight="1" x14ac:dyDescent="0.3">
      <c r="A30" s="680"/>
      <c r="B30" s="201" t="s">
        <v>442</v>
      </c>
      <c r="C30" s="202"/>
      <c r="D30" s="204">
        <f>E30*F5</f>
        <v>8371.0800000000017</v>
      </c>
      <c r="E30" s="210">
        <f>F30*C5</f>
        <v>2092.7700000000004</v>
      </c>
      <c r="F30" s="210">
        <f>F31+F34</f>
        <v>0.45</v>
      </c>
      <c r="G30" s="205">
        <f>G31+G34+G35</f>
        <v>7311</v>
      </c>
    </row>
    <row r="31" spans="1:13" ht="15" customHeight="1" x14ac:dyDescent="0.2">
      <c r="A31" s="680"/>
      <c r="B31" s="218" t="s">
        <v>443</v>
      </c>
      <c r="C31" s="202" t="s">
        <v>765</v>
      </c>
      <c r="D31" s="681">
        <f>E31*F5</f>
        <v>0</v>
      </c>
      <c r="E31" s="683">
        <f>F31*C5</f>
        <v>0</v>
      </c>
      <c r="F31" s="683">
        <v>0</v>
      </c>
      <c r="G31" s="702">
        <v>5000</v>
      </c>
      <c r="I31" s="334"/>
      <c r="K31" s="493"/>
    </row>
    <row r="32" spans="1:13" ht="16.149999999999999" customHeight="1" x14ac:dyDescent="0.2">
      <c r="A32" s="680"/>
      <c r="B32" s="219" t="s">
        <v>445</v>
      </c>
      <c r="C32" s="202" t="s">
        <v>765</v>
      </c>
      <c r="D32" s="682"/>
      <c r="E32" s="684"/>
      <c r="F32" s="684"/>
      <c r="G32" s="679"/>
      <c r="M32" s="170">
        <v>1.302</v>
      </c>
    </row>
    <row r="33" spans="1:11" ht="25.5" customHeight="1" x14ac:dyDescent="0.2">
      <c r="A33" s="680"/>
      <c r="B33" s="218" t="s">
        <v>446</v>
      </c>
      <c r="C33" s="194" t="s">
        <v>447</v>
      </c>
      <c r="D33" s="691"/>
      <c r="E33" s="692"/>
      <c r="F33" s="692"/>
      <c r="G33" s="677"/>
    </row>
    <row r="34" spans="1:11" ht="14.25" customHeight="1" x14ac:dyDescent="0.2">
      <c r="A34" s="206"/>
      <c r="B34" s="218" t="s">
        <v>448</v>
      </c>
      <c r="C34" s="194" t="s">
        <v>428</v>
      </c>
      <c r="D34" s="220">
        <f>E34*F5</f>
        <v>8371.0800000000017</v>
      </c>
      <c r="E34" s="208">
        <f>F34*C5</f>
        <v>2092.7700000000004</v>
      </c>
      <c r="F34" s="208">
        <v>0.45</v>
      </c>
      <c r="G34" s="356">
        <v>320</v>
      </c>
    </row>
    <row r="35" spans="1:11" ht="14.25" customHeight="1" x14ac:dyDescent="0.2">
      <c r="A35" s="206"/>
      <c r="B35" s="218" t="s">
        <v>1364</v>
      </c>
      <c r="C35" s="194"/>
      <c r="D35" s="220"/>
      <c r="E35" s="208"/>
      <c r="F35" s="208"/>
      <c r="G35" s="356">
        <v>1991</v>
      </c>
    </row>
    <row r="36" spans="1:11" ht="54" customHeight="1" x14ac:dyDescent="0.3">
      <c r="A36" s="206"/>
      <c r="B36" s="201" t="s">
        <v>449</v>
      </c>
      <c r="C36" s="202" t="s">
        <v>416</v>
      </c>
      <c r="D36" s="204">
        <f>E36*F5</f>
        <v>72549.36</v>
      </c>
      <c r="E36" s="204">
        <f>F36*C5</f>
        <v>18137.34</v>
      </c>
      <c r="F36" s="204">
        <v>3.9</v>
      </c>
      <c r="G36" s="205">
        <f>G37+G40</f>
        <v>36793.71</v>
      </c>
      <c r="I36" s="611">
        <v>217854</v>
      </c>
      <c r="J36" s="611">
        <v>13</v>
      </c>
      <c r="K36" s="611">
        <f>I36/J36</f>
        <v>16758</v>
      </c>
    </row>
    <row r="37" spans="1:11" ht="14.25" customHeight="1" x14ac:dyDescent="0.25">
      <c r="A37" s="221"/>
      <c r="B37" s="218" t="s">
        <v>450</v>
      </c>
      <c r="C37" s="202" t="s">
        <v>756</v>
      </c>
      <c r="D37" s="685">
        <f>E37*F5</f>
        <v>72549.36</v>
      </c>
      <c r="E37" s="685">
        <f>F37*C5</f>
        <v>18137.34</v>
      </c>
      <c r="F37" s="685">
        <v>3.9</v>
      </c>
      <c r="G37" s="676">
        <v>34731.47</v>
      </c>
      <c r="I37" s="611">
        <v>1000</v>
      </c>
      <c r="J37" s="611" t="s">
        <v>784</v>
      </c>
      <c r="K37" s="611">
        <v>15758</v>
      </c>
    </row>
    <row r="38" spans="1:11" ht="14.25" customHeight="1" x14ac:dyDescent="0.2">
      <c r="A38" s="202"/>
      <c r="B38" s="218" t="s">
        <v>453</v>
      </c>
      <c r="C38" s="202" t="s">
        <v>756</v>
      </c>
      <c r="D38" s="685"/>
      <c r="E38" s="685"/>
      <c r="F38" s="685"/>
      <c r="G38" s="679"/>
      <c r="I38" s="611"/>
      <c r="J38" s="611">
        <v>30</v>
      </c>
      <c r="K38" s="611">
        <v>3636.45</v>
      </c>
    </row>
    <row r="39" spans="1:11" ht="24.75" customHeight="1" x14ac:dyDescent="0.2">
      <c r="A39" s="202"/>
      <c r="B39" s="222" t="s">
        <v>454</v>
      </c>
      <c r="C39" s="185" t="s">
        <v>455</v>
      </c>
      <c r="D39" s="685"/>
      <c r="E39" s="685"/>
      <c r="F39" s="685"/>
      <c r="G39" s="679"/>
      <c r="I39" s="611"/>
      <c r="J39" s="611"/>
      <c r="K39" s="611">
        <v>12121.54</v>
      </c>
    </row>
    <row r="40" spans="1:11" ht="16.149999999999999" customHeight="1" x14ac:dyDescent="0.2">
      <c r="A40" s="202"/>
      <c r="B40" s="222" t="s">
        <v>757</v>
      </c>
      <c r="C40" s="185" t="s">
        <v>456</v>
      </c>
      <c r="D40" s="318"/>
      <c r="E40" s="318"/>
      <c r="F40" s="318"/>
      <c r="G40" s="365">
        <v>2062.2399999999998</v>
      </c>
      <c r="I40" s="611"/>
      <c r="J40" s="611"/>
      <c r="K40" s="611"/>
    </row>
    <row r="41" spans="1:11" ht="27" customHeight="1" x14ac:dyDescent="0.25">
      <c r="A41" s="202"/>
      <c r="B41" s="376" t="s">
        <v>457</v>
      </c>
      <c r="C41" s="371" t="s">
        <v>422</v>
      </c>
      <c r="D41" s="371">
        <v>0</v>
      </c>
      <c r="E41" s="371">
        <v>0</v>
      </c>
      <c r="F41" s="371">
        <v>0</v>
      </c>
      <c r="G41" s="365">
        <v>0</v>
      </c>
      <c r="I41" s="611">
        <v>0.05</v>
      </c>
      <c r="J41" s="611" t="s">
        <v>785</v>
      </c>
      <c r="K41" s="611">
        <f>K36*I41</f>
        <v>837.90000000000009</v>
      </c>
    </row>
    <row r="42" spans="1:11" ht="39.75" customHeight="1" x14ac:dyDescent="0.25">
      <c r="A42" s="202"/>
      <c r="B42" s="376" t="s">
        <v>458</v>
      </c>
      <c r="C42" s="377" t="s">
        <v>455</v>
      </c>
      <c r="D42" s="371">
        <f>E42*F5</f>
        <v>0</v>
      </c>
      <c r="E42" s="371">
        <f>F42*C5</f>
        <v>0</v>
      </c>
      <c r="F42" s="371">
        <v>0</v>
      </c>
      <c r="G42" s="365">
        <v>0</v>
      </c>
      <c r="I42" s="611"/>
      <c r="J42" s="611"/>
      <c r="K42" s="611" t="e">
        <f>K39-#REF!-K41</f>
        <v>#REF!</v>
      </c>
    </row>
    <row r="43" spans="1:11" ht="55.5" customHeight="1" x14ac:dyDescent="0.2">
      <c r="A43" s="192"/>
      <c r="B43" s="225" t="s">
        <v>758</v>
      </c>
      <c r="C43" s="194" t="s">
        <v>416</v>
      </c>
      <c r="D43" s="204">
        <f>E43*F5</f>
        <v>0</v>
      </c>
      <c r="E43" s="204">
        <f>F43*C5</f>
        <v>0</v>
      </c>
      <c r="F43" s="204">
        <v>0</v>
      </c>
      <c r="G43" s="205">
        <v>0</v>
      </c>
      <c r="I43" s="611"/>
      <c r="J43" s="611"/>
      <c r="K43" s="611">
        <v>7000</v>
      </c>
    </row>
    <row r="44" spans="1:11" ht="39" customHeight="1" x14ac:dyDescent="0.3">
      <c r="A44" s="217"/>
      <c r="B44" s="201" t="s">
        <v>459</v>
      </c>
      <c r="C44" s="194" t="s">
        <v>460</v>
      </c>
      <c r="D44" s="226">
        <f>E44*F5</f>
        <v>24183.120000000003</v>
      </c>
      <c r="E44" s="227">
        <f>F44*C5</f>
        <v>6045.7800000000007</v>
      </c>
      <c r="F44" s="226">
        <v>1.3</v>
      </c>
      <c r="G44" s="369">
        <f>D44</f>
        <v>24183.120000000003</v>
      </c>
      <c r="I44" s="611"/>
      <c r="J44" s="611"/>
      <c r="K44" s="611"/>
    </row>
    <row r="45" spans="1:11" ht="31.5" customHeight="1" x14ac:dyDescent="0.25">
      <c r="A45" s="217"/>
      <c r="B45" s="376" t="s">
        <v>461</v>
      </c>
      <c r="C45" s="377" t="s">
        <v>455</v>
      </c>
      <c r="D45" s="371">
        <v>0</v>
      </c>
      <c r="E45" s="371">
        <v>0</v>
      </c>
      <c r="F45" s="371">
        <v>0</v>
      </c>
      <c r="G45" s="365">
        <v>0</v>
      </c>
      <c r="I45" s="611"/>
      <c r="J45" s="611"/>
      <c r="K45" s="611"/>
    </row>
    <row r="46" spans="1:11" ht="27.95" customHeight="1" x14ac:dyDescent="0.25">
      <c r="A46" s="217"/>
      <c r="B46" s="378" t="s">
        <v>462</v>
      </c>
      <c r="C46" s="377" t="s">
        <v>455</v>
      </c>
      <c r="D46" s="371">
        <v>0</v>
      </c>
      <c r="E46" s="371">
        <v>0</v>
      </c>
      <c r="F46" s="371">
        <v>0</v>
      </c>
      <c r="G46" s="365">
        <v>0</v>
      </c>
      <c r="I46" s="611"/>
      <c r="J46" s="611"/>
      <c r="K46" s="611"/>
    </row>
    <row r="47" spans="1:11" ht="31.5" customHeight="1" x14ac:dyDescent="0.25">
      <c r="A47" s="226"/>
      <c r="B47" s="229" t="s">
        <v>463</v>
      </c>
      <c r="C47" s="194"/>
      <c r="D47" s="230">
        <f>D44+D36+D30</f>
        <v>105103.56000000001</v>
      </c>
      <c r="E47" s="210">
        <f>F47*C5</f>
        <v>26275.890000000003</v>
      </c>
      <c r="F47" s="204">
        <f>F44+F43+F36+F30</f>
        <v>5.65</v>
      </c>
      <c r="G47" s="205">
        <f>G43+G36+G30+G44</f>
        <v>68287.83</v>
      </c>
      <c r="I47" s="611"/>
      <c r="J47" s="611"/>
      <c r="K47" s="611"/>
    </row>
    <row r="48" spans="1:11" ht="31.5" customHeight="1" x14ac:dyDescent="0.25">
      <c r="A48" s="226" t="s">
        <v>464</v>
      </c>
      <c r="B48" s="693" t="s">
        <v>465</v>
      </c>
      <c r="C48" s="693"/>
      <c r="D48" s="693"/>
      <c r="E48" s="693"/>
      <c r="F48" s="693"/>
      <c r="G48" s="365"/>
      <c r="I48" s="611"/>
      <c r="J48" s="611"/>
      <c r="K48" s="611"/>
    </row>
    <row r="49" spans="1:11" ht="15.75" customHeight="1" x14ac:dyDescent="0.25">
      <c r="A49" s="226"/>
      <c r="B49" s="231" t="s">
        <v>466</v>
      </c>
      <c r="C49" s="232" t="s">
        <v>467</v>
      </c>
      <c r="D49" s="233">
        <f>E49*F5</f>
        <v>0</v>
      </c>
      <c r="E49" s="233">
        <v>0</v>
      </c>
      <c r="F49" s="233">
        <v>0</v>
      </c>
      <c r="G49" s="234">
        <f>I49+J49</f>
        <v>18776.36</v>
      </c>
      <c r="I49" s="611">
        <v>12899.8</v>
      </c>
      <c r="J49" s="611">
        <v>5876.56</v>
      </c>
      <c r="K49" s="611"/>
    </row>
    <row r="50" spans="1:11" ht="17.25" customHeight="1" x14ac:dyDescent="0.25">
      <c r="A50" s="226"/>
      <c r="B50" s="231" t="s">
        <v>468</v>
      </c>
      <c r="C50" s="232" t="s">
        <v>467</v>
      </c>
      <c r="D50" s="233">
        <f>E50*F5</f>
        <v>0</v>
      </c>
      <c r="E50" s="233">
        <v>0</v>
      </c>
      <c r="F50" s="233">
        <v>0</v>
      </c>
      <c r="G50" s="234">
        <v>21623.51</v>
      </c>
      <c r="I50" s="611"/>
      <c r="J50" s="611"/>
      <c r="K50" s="611"/>
    </row>
    <row r="51" spans="1:11" ht="18" customHeight="1" x14ac:dyDescent="0.25">
      <c r="A51" s="226"/>
      <c r="B51" s="231" t="s">
        <v>759</v>
      </c>
      <c r="C51" s="232" t="s">
        <v>467</v>
      </c>
      <c r="D51" s="233">
        <f>E51*C63</f>
        <v>0</v>
      </c>
      <c r="E51" s="233">
        <v>0</v>
      </c>
      <c r="F51" s="233">
        <v>0</v>
      </c>
      <c r="G51" s="234">
        <v>3070.15</v>
      </c>
      <c r="I51" s="611"/>
      <c r="J51" s="611"/>
      <c r="K51" s="611"/>
    </row>
    <row r="52" spans="1:11" ht="18" customHeight="1" x14ac:dyDescent="0.25">
      <c r="A52" s="226"/>
      <c r="B52" s="231" t="s">
        <v>469</v>
      </c>
      <c r="C52" s="232" t="s">
        <v>467</v>
      </c>
      <c r="D52" s="233">
        <f>E52*C63</f>
        <v>0</v>
      </c>
      <c r="E52" s="233">
        <v>0</v>
      </c>
      <c r="F52" s="233">
        <v>0</v>
      </c>
      <c r="G52" s="234">
        <v>1910.95</v>
      </c>
      <c r="I52" s="611"/>
      <c r="J52" s="611"/>
      <c r="K52" s="611"/>
    </row>
    <row r="53" spans="1:11" ht="18" customHeight="1" x14ac:dyDescent="0.25">
      <c r="A53" s="226"/>
      <c r="B53" s="229" t="s">
        <v>470</v>
      </c>
      <c r="C53" s="232"/>
      <c r="D53" s="227">
        <f>D49+D50+D51+D52</f>
        <v>0</v>
      </c>
      <c r="E53" s="227">
        <f>F53*C5</f>
        <v>0</v>
      </c>
      <c r="F53" s="216">
        <f>F49+F50</f>
        <v>0</v>
      </c>
      <c r="G53" s="205">
        <f>G49+G50+G51+G52</f>
        <v>45380.969999999994</v>
      </c>
      <c r="I53" s="611"/>
      <c r="J53" s="611"/>
      <c r="K53" s="611"/>
    </row>
    <row r="54" spans="1:11" ht="16.7" customHeight="1" x14ac:dyDescent="0.25">
      <c r="A54" s="235" t="s">
        <v>464</v>
      </c>
      <c r="B54" s="693" t="s">
        <v>471</v>
      </c>
      <c r="C54" s="693"/>
      <c r="D54" s="693"/>
      <c r="E54" s="693"/>
      <c r="F54" s="693"/>
      <c r="G54" s="365"/>
      <c r="I54" s="611"/>
      <c r="J54" s="611"/>
      <c r="K54" s="611"/>
    </row>
    <row r="55" spans="1:11" ht="16.7" customHeight="1" x14ac:dyDescent="0.25">
      <c r="A55" s="221"/>
      <c r="B55" s="229" t="s">
        <v>760</v>
      </c>
      <c r="C55" s="221"/>
      <c r="D55" s="237">
        <f>E55*F5</f>
        <v>37018.776000000005</v>
      </c>
      <c r="E55" s="227">
        <f>F55*C5</f>
        <v>9254.6940000000013</v>
      </c>
      <c r="F55" s="227">
        <v>1.99</v>
      </c>
      <c r="G55" s="205">
        <f>D55+I55</f>
        <v>39978.776000000005</v>
      </c>
      <c r="I55" s="611">
        <v>2960</v>
      </c>
      <c r="J55" s="611"/>
      <c r="K55" s="611"/>
    </row>
    <row r="56" spans="1:11" ht="16.7" customHeight="1" x14ac:dyDescent="0.25">
      <c r="A56" s="221"/>
      <c r="B56" s="231" t="s">
        <v>761</v>
      </c>
      <c r="C56" s="694" t="s">
        <v>416</v>
      </c>
      <c r="D56" s="696"/>
      <c r="E56" s="697"/>
      <c r="F56" s="698"/>
      <c r="G56" s="703"/>
      <c r="I56" s="611"/>
      <c r="J56" s="611"/>
      <c r="K56" s="611"/>
    </row>
    <row r="57" spans="1:11" ht="16.7" customHeight="1" x14ac:dyDescent="0.25">
      <c r="A57" s="221"/>
      <c r="B57" s="231" t="s">
        <v>925</v>
      </c>
      <c r="C57" s="695"/>
      <c r="D57" s="699"/>
      <c r="E57" s="700"/>
      <c r="F57" s="701"/>
      <c r="G57" s="704"/>
    </row>
    <row r="58" spans="1:11" ht="22.5" customHeight="1" x14ac:dyDescent="0.3">
      <c r="A58" s="221"/>
      <c r="B58" s="236" t="s">
        <v>475</v>
      </c>
      <c r="C58" s="239"/>
      <c r="D58" s="238">
        <f>D55+D53+D47+D28+D11</f>
        <v>313636.46400000004</v>
      </c>
      <c r="E58" s="238">
        <f>F58*C5</f>
        <v>78409.116000000009</v>
      </c>
      <c r="F58" s="240">
        <f>F55+F47+F28+F11</f>
        <v>16.86</v>
      </c>
      <c r="G58" s="205">
        <f>G55+G53+G47+G28+G11</f>
        <v>242167.49400000001</v>
      </c>
    </row>
    <row r="59" spans="1:11" ht="18.95" customHeight="1" x14ac:dyDescent="0.25">
      <c r="A59" s="243"/>
      <c r="B59" s="229" t="s">
        <v>762</v>
      </c>
      <c r="C59" s="244" t="s">
        <v>416</v>
      </c>
      <c r="D59" s="237">
        <f>E59*F5</f>
        <v>21206.736000000001</v>
      </c>
      <c r="E59" s="227">
        <f>F59*C5</f>
        <v>5301.6840000000002</v>
      </c>
      <c r="F59" s="227">
        <v>1.1399999999999999</v>
      </c>
      <c r="G59" s="205">
        <v>13618.33</v>
      </c>
      <c r="I59" s="379"/>
    </row>
    <row r="60" spans="1:11" ht="18.95" customHeight="1" x14ac:dyDescent="0.25">
      <c r="A60" s="243"/>
      <c r="B60" s="243" t="s">
        <v>923</v>
      </c>
      <c r="C60" s="243"/>
      <c r="D60" s="245">
        <f>D58+D59</f>
        <v>334843.2</v>
      </c>
      <c r="E60" s="246">
        <f>F60*C5</f>
        <v>83710.8</v>
      </c>
      <c r="F60" s="246">
        <f>F58+F59</f>
        <v>18</v>
      </c>
      <c r="G60" s="205">
        <v>308160.19</v>
      </c>
      <c r="I60" s="170">
        <v>348915.6</v>
      </c>
    </row>
    <row r="61" spans="1:11" ht="18.95" customHeight="1" x14ac:dyDescent="0.25">
      <c r="A61" s="243"/>
      <c r="B61" s="247" t="s">
        <v>920</v>
      </c>
      <c r="C61" s="243"/>
      <c r="D61" s="245"/>
      <c r="E61" s="246"/>
      <c r="F61" s="246"/>
      <c r="G61" s="205">
        <f>G66+G67</f>
        <v>224625.95</v>
      </c>
    </row>
    <row r="62" spans="1:11" ht="21" customHeight="1" x14ac:dyDescent="0.25">
      <c r="A62" s="381"/>
      <c r="B62" s="229" t="s">
        <v>647</v>
      </c>
      <c r="C62" s="219"/>
      <c r="D62" s="242"/>
      <c r="E62" s="242"/>
      <c r="F62" s="172"/>
      <c r="G62" s="472">
        <f>G61-G60</f>
        <v>-83534.239999999991</v>
      </c>
    </row>
    <row r="63" spans="1:11" ht="21" customHeight="1" x14ac:dyDescent="0.2">
      <c r="A63" s="381"/>
      <c r="B63" s="229"/>
      <c r="C63" s="219"/>
      <c r="D63" s="242"/>
      <c r="E63" s="242"/>
      <c r="F63" s="172"/>
      <c r="G63" s="382"/>
    </row>
    <row r="64" spans="1:11" ht="21" customHeight="1" x14ac:dyDescent="0.25">
      <c r="A64" s="381"/>
      <c r="B64" s="229" t="s">
        <v>663</v>
      </c>
      <c r="C64" s="219"/>
      <c r="D64" s="242"/>
      <c r="E64" s="242"/>
      <c r="F64" s="172"/>
      <c r="G64" s="472">
        <v>163795.01999999999</v>
      </c>
    </row>
    <row r="65" spans="1:7" ht="15.75" x14ac:dyDescent="0.25">
      <c r="A65" s="383"/>
      <c r="B65" s="221" t="s">
        <v>921</v>
      </c>
      <c r="C65" s="219"/>
      <c r="D65" s="219"/>
      <c r="E65" s="219"/>
      <c r="F65" s="172"/>
      <c r="G65" s="254">
        <v>388420.01</v>
      </c>
    </row>
    <row r="66" spans="1:7" ht="15.75" x14ac:dyDescent="0.25">
      <c r="A66" s="249"/>
      <c r="B66" s="250" t="s">
        <v>920</v>
      </c>
      <c r="C66" s="249"/>
      <c r="D66" s="249"/>
      <c r="E66" s="249"/>
      <c r="F66" s="172"/>
      <c r="G66" s="612">
        <v>224625.95</v>
      </c>
    </row>
    <row r="67" spans="1:7" ht="15.75" x14ac:dyDescent="0.25">
      <c r="A67" s="249"/>
      <c r="B67" s="250" t="s">
        <v>926</v>
      </c>
      <c r="C67" s="249"/>
      <c r="D67" s="249"/>
      <c r="E67" s="249"/>
      <c r="F67" s="172"/>
      <c r="G67" s="254">
        <v>0</v>
      </c>
    </row>
    <row r="68" spans="1:7" ht="15.75" x14ac:dyDescent="0.25">
      <c r="A68" s="251">
        <v>0.06</v>
      </c>
      <c r="B68" s="250"/>
      <c r="C68" s="249"/>
      <c r="D68" s="249"/>
      <c r="E68" s="249"/>
      <c r="F68" s="172"/>
      <c r="G68" s="172"/>
    </row>
    <row r="69" spans="1:7" x14ac:dyDescent="0.2">
      <c r="A69" s="252"/>
      <c r="B69" s="252"/>
      <c r="C69" s="252"/>
      <c r="D69" s="252"/>
      <c r="E69" s="252"/>
    </row>
    <row r="70" spans="1:7" x14ac:dyDescent="0.2">
      <c r="C70" s="253"/>
      <c r="D70" s="253"/>
      <c r="E70" s="253"/>
    </row>
    <row r="71" spans="1:7" x14ac:dyDescent="0.2">
      <c r="C71" s="253"/>
      <c r="D71" s="253"/>
      <c r="E71" s="253"/>
    </row>
    <row r="72" spans="1:7" x14ac:dyDescent="0.2">
      <c r="C72" s="253"/>
      <c r="D72" s="253"/>
      <c r="E72" s="253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</sheetData>
  <sheetProtection selectLockedCells="1" selectUnlockedCells="1"/>
  <mergeCells count="31">
    <mergeCell ref="G56:G57"/>
    <mergeCell ref="C56:C57"/>
    <mergeCell ref="D56:F57"/>
    <mergeCell ref="D37:D39"/>
    <mergeCell ref="E37:E39"/>
    <mergeCell ref="F37:F39"/>
    <mergeCell ref="G37:G39"/>
    <mergeCell ref="B48:F48"/>
    <mergeCell ref="B54:F54"/>
    <mergeCell ref="G23:G24"/>
    <mergeCell ref="B29:F29"/>
    <mergeCell ref="A30:A33"/>
    <mergeCell ref="D31:D33"/>
    <mergeCell ref="E31:E33"/>
    <mergeCell ref="F31:F33"/>
    <mergeCell ref="G31:G33"/>
    <mergeCell ref="C6:E6"/>
    <mergeCell ref="C7:E7"/>
    <mergeCell ref="B10:F10"/>
    <mergeCell ref="B14:F14"/>
    <mergeCell ref="C23:C24"/>
    <mergeCell ref="D23:D24"/>
    <mergeCell ref="E23:E24"/>
    <mergeCell ref="F23:F24"/>
    <mergeCell ref="A5:B5"/>
    <mergeCell ref="C5:E5"/>
    <mergeCell ref="A1:F1"/>
    <mergeCell ref="A2:F2"/>
    <mergeCell ref="A3:B3"/>
    <mergeCell ref="C3:E3"/>
    <mergeCell ref="C4:E4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0F16-7784-4E47-99BA-D2BA43E06DDF}">
  <sheetPr>
    <tabColor rgb="FF00B0F0"/>
  </sheetPr>
  <dimension ref="A1:L90"/>
  <sheetViews>
    <sheetView topLeftCell="A57" workbookViewId="0">
      <selection activeCell="K61" sqref="K61"/>
    </sheetView>
  </sheetViews>
  <sheetFormatPr defaultRowHeight="15" x14ac:dyDescent="0.25"/>
  <cols>
    <col min="1" max="1" width="4.5703125" customWidth="1"/>
    <col min="2" max="2" width="42.5703125" customWidth="1"/>
    <col min="3" max="3" width="11.42578125" customWidth="1"/>
    <col min="4" max="4" width="12.7109375" customWidth="1"/>
    <col min="5" max="5" width="13.5703125" customWidth="1"/>
    <col min="6" max="6" width="10" customWidth="1"/>
    <col min="8" max="8" width="10.5703125" bestFit="1" customWidth="1"/>
    <col min="10" max="10" width="11.71093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662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741343.11</v>
      </c>
    </row>
    <row r="14" spans="1:6" x14ac:dyDescent="0.25">
      <c r="A14" s="19"/>
      <c r="B14" s="5" t="s">
        <v>394</v>
      </c>
      <c r="C14" s="5"/>
      <c r="D14" s="18"/>
      <c r="E14" s="1">
        <v>613385.59</v>
      </c>
    </row>
    <row r="15" spans="1:6" x14ac:dyDescent="0.25">
      <c r="A15" s="13" t="s">
        <v>14</v>
      </c>
      <c r="B15" s="5" t="s">
        <v>654</v>
      </c>
      <c r="C15" s="5"/>
      <c r="D15" s="18"/>
      <c r="E15" s="74">
        <v>-324267.48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1449220.2</v>
      </c>
    </row>
    <row r="19" spans="1:6" x14ac:dyDescent="0.25">
      <c r="A19" s="13"/>
      <c r="B19" s="25" t="s">
        <v>19</v>
      </c>
      <c r="C19" s="26"/>
      <c r="D19" s="27"/>
      <c r="E19" s="15">
        <v>1322975.02</v>
      </c>
    </row>
    <row r="20" spans="1:6" x14ac:dyDescent="0.25">
      <c r="A20" s="13"/>
      <c r="B20" s="25" t="s">
        <v>20</v>
      </c>
      <c r="C20" s="26"/>
      <c r="D20" s="27"/>
      <c r="E20" s="15">
        <f>B22+E19</f>
        <v>1332368.26</v>
      </c>
      <c r="F20" s="76"/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9393.24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825</v>
      </c>
      <c r="C24" s="432">
        <v>45100</v>
      </c>
      <c r="D24" s="433">
        <v>0</v>
      </c>
      <c r="E24" s="434">
        <v>3448.61</v>
      </c>
    </row>
    <row r="25" spans="1:6" x14ac:dyDescent="0.25">
      <c r="A25" s="13"/>
      <c r="B25" s="427" t="s">
        <v>820</v>
      </c>
      <c r="C25" s="432">
        <v>45099</v>
      </c>
      <c r="D25" s="433">
        <v>0</v>
      </c>
      <c r="E25" s="434">
        <v>3980.48</v>
      </c>
    </row>
    <row r="26" spans="1:6" x14ac:dyDescent="0.25">
      <c r="A26" s="13"/>
      <c r="B26" s="427" t="s">
        <v>140</v>
      </c>
      <c r="C26" s="432"/>
      <c r="D26" s="433">
        <v>0</v>
      </c>
      <c r="E26" s="434">
        <v>104136.86</v>
      </c>
    </row>
    <row r="27" spans="1:6" x14ac:dyDescent="0.25">
      <c r="A27" s="13"/>
      <c r="B27" s="427" t="s">
        <v>141</v>
      </c>
      <c r="C27" s="432">
        <v>43829</v>
      </c>
      <c r="D27" s="433">
        <v>0</v>
      </c>
      <c r="E27" s="434">
        <v>33878.769999999997</v>
      </c>
    </row>
    <row r="28" spans="1:6" x14ac:dyDescent="0.25">
      <c r="A28" s="13"/>
      <c r="B28" s="427" t="s">
        <v>1388</v>
      </c>
      <c r="C28" s="432">
        <v>45214</v>
      </c>
      <c r="D28" s="433">
        <v>0</v>
      </c>
      <c r="E28" s="434">
        <v>3421.36</v>
      </c>
    </row>
    <row r="29" spans="1:6" x14ac:dyDescent="0.25">
      <c r="A29" s="13"/>
      <c r="B29" s="427" t="s">
        <v>821</v>
      </c>
      <c r="C29" s="432">
        <v>45174</v>
      </c>
      <c r="D29" s="433">
        <v>0</v>
      </c>
      <c r="E29" s="434">
        <v>2317.09</v>
      </c>
    </row>
    <row r="30" spans="1:6" x14ac:dyDescent="0.25">
      <c r="A30" s="13"/>
      <c r="B30" s="427" t="s">
        <v>1389</v>
      </c>
      <c r="C30" s="432">
        <v>44391</v>
      </c>
      <c r="D30" s="433">
        <v>0</v>
      </c>
      <c r="E30" s="434">
        <v>38572.81</v>
      </c>
    </row>
    <row r="31" spans="1:6" x14ac:dyDescent="0.25">
      <c r="A31" s="13"/>
      <c r="B31" s="427" t="s">
        <v>1390</v>
      </c>
      <c r="C31" s="432">
        <v>44895</v>
      </c>
      <c r="D31" s="433">
        <v>0</v>
      </c>
      <c r="E31" s="434">
        <v>13873.46</v>
      </c>
    </row>
    <row r="32" spans="1:6" x14ac:dyDescent="0.25">
      <c r="A32" s="13"/>
      <c r="B32" s="427" t="s">
        <v>1391</v>
      </c>
      <c r="C32" s="432">
        <v>44550</v>
      </c>
      <c r="D32" s="433">
        <v>0</v>
      </c>
      <c r="E32" s="434">
        <v>31146.58</v>
      </c>
    </row>
    <row r="33" spans="1:6" x14ac:dyDescent="0.25">
      <c r="A33" s="13"/>
      <c r="B33" s="427" t="s">
        <v>1392</v>
      </c>
      <c r="C33" s="432">
        <v>45203</v>
      </c>
      <c r="D33" s="433">
        <v>0</v>
      </c>
      <c r="E33" s="434">
        <v>2736.45</v>
      </c>
    </row>
    <row r="34" spans="1:6" x14ac:dyDescent="0.25">
      <c r="A34" s="13"/>
      <c r="B34" s="427" t="s">
        <v>1393</v>
      </c>
      <c r="C34" s="432">
        <v>45239</v>
      </c>
      <c r="D34" s="433">
        <v>0</v>
      </c>
      <c r="E34" s="434">
        <v>2538.48</v>
      </c>
    </row>
    <row r="35" spans="1:6" x14ac:dyDescent="0.25">
      <c r="A35" s="13"/>
      <c r="B35" s="427" t="s">
        <v>822</v>
      </c>
      <c r="C35" s="432">
        <v>44880</v>
      </c>
      <c r="D35" s="433">
        <v>0</v>
      </c>
      <c r="E35" s="434">
        <v>7767.77</v>
      </c>
    </row>
    <row r="36" spans="1:6" x14ac:dyDescent="0.25">
      <c r="A36" s="13"/>
      <c r="B36" s="427" t="s">
        <v>495</v>
      </c>
      <c r="C36" s="432">
        <v>45264</v>
      </c>
      <c r="D36" s="433">
        <v>0</v>
      </c>
      <c r="E36" s="434">
        <v>23806.67</v>
      </c>
    </row>
    <row r="37" spans="1:6" x14ac:dyDescent="0.25">
      <c r="A37" s="13"/>
      <c r="B37" s="427" t="s">
        <v>1394</v>
      </c>
      <c r="C37" s="432">
        <v>45155</v>
      </c>
      <c r="D37" s="433">
        <v>0</v>
      </c>
      <c r="E37" s="434">
        <v>9700.44</v>
      </c>
    </row>
    <row r="38" spans="1:6" x14ac:dyDescent="0.25">
      <c r="A38" s="13"/>
      <c r="B38" s="427" t="s">
        <v>823</v>
      </c>
      <c r="C38" s="432">
        <v>45219</v>
      </c>
      <c r="D38" s="433">
        <v>0</v>
      </c>
      <c r="E38" s="434">
        <v>2715.99</v>
      </c>
    </row>
    <row r="39" spans="1:6" x14ac:dyDescent="0.25">
      <c r="A39" s="13"/>
      <c r="B39" s="427" t="s">
        <v>137</v>
      </c>
      <c r="C39" s="432">
        <v>44174</v>
      </c>
      <c r="D39" s="433">
        <v>0</v>
      </c>
      <c r="E39" s="434">
        <v>59954.36</v>
      </c>
    </row>
    <row r="40" spans="1:6" x14ac:dyDescent="0.25">
      <c r="A40" s="13"/>
      <c r="B40" s="427" t="s">
        <v>1395</v>
      </c>
      <c r="C40" s="432">
        <v>45292</v>
      </c>
      <c r="D40" s="433">
        <v>1000</v>
      </c>
      <c r="E40" s="434">
        <v>13082.36</v>
      </c>
    </row>
    <row r="41" spans="1:6" x14ac:dyDescent="0.25">
      <c r="A41" s="13"/>
      <c r="B41" s="427" t="s">
        <v>824</v>
      </c>
      <c r="C41" s="432">
        <v>45205</v>
      </c>
      <c r="D41" s="433">
        <v>0</v>
      </c>
      <c r="E41" s="434">
        <v>9842.3799999999992</v>
      </c>
    </row>
    <row r="42" spans="1:6" x14ac:dyDescent="0.25">
      <c r="A42" s="13"/>
      <c r="B42" s="427" t="s">
        <v>1396</v>
      </c>
      <c r="C42" s="432"/>
      <c r="D42" s="433">
        <v>0</v>
      </c>
      <c r="E42" s="434">
        <v>171874.18</v>
      </c>
    </row>
    <row r="43" spans="1:6" x14ac:dyDescent="0.25">
      <c r="A43" s="13"/>
      <c r="B43" s="427" t="s">
        <v>138</v>
      </c>
      <c r="C43" s="432">
        <v>43109</v>
      </c>
      <c r="D43" s="433">
        <v>0</v>
      </c>
      <c r="E43" s="434">
        <v>37551.64</v>
      </c>
    </row>
    <row r="44" spans="1:6" x14ac:dyDescent="0.25">
      <c r="A44" s="13"/>
      <c r="B44" s="427" t="s">
        <v>139</v>
      </c>
      <c r="C44" s="432">
        <v>42984</v>
      </c>
      <c r="D44" s="433">
        <v>0</v>
      </c>
      <c r="E44" s="434">
        <v>27622</v>
      </c>
    </row>
    <row r="45" spans="1:6" x14ac:dyDescent="0.25">
      <c r="A45" s="13"/>
      <c r="B45" s="427" t="s">
        <v>1397</v>
      </c>
      <c r="C45" s="432">
        <v>45140</v>
      </c>
      <c r="D45" s="433">
        <v>0</v>
      </c>
      <c r="E45" s="434">
        <v>3005.7</v>
      </c>
    </row>
    <row r="46" spans="1:6" x14ac:dyDescent="0.25">
      <c r="A46" s="13" t="s">
        <v>24</v>
      </c>
      <c r="B46" s="11" t="s">
        <v>38</v>
      </c>
      <c r="C46" s="11"/>
      <c r="D46" s="11"/>
      <c r="E46" s="14"/>
      <c r="F46" s="28"/>
    </row>
    <row r="47" spans="1:6" x14ac:dyDescent="0.25">
      <c r="A47" s="13"/>
      <c r="B47" s="11" t="s">
        <v>40</v>
      </c>
      <c r="C47" s="11"/>
      <c r="D47" s="11"/>
      <c r="E47" s="14"/>
      <c r="F47" s="28"/>
    </row>
    <row r="48" spans="1:6" x14ac:dyDescent="0.25">
      <c r="A48" s="13"/>
      <c r="B48" s="11" t="s">
        <v>39</v>
      </c>
      <c r="C48" s="5"/>
      <c r="D48" s="5"/>
      <c r="E48" s="1"/>
    </row>
    <row r="49" spans="1:12" x14ac:dyDescent="0.25">
      <c r="A49" s="8" t="s">
        <v>27</v>
      </c>
      <c r="B49" s="639" t="s">
        <v>28</v>
      </c>
      <c r="C49" s="640"/>
      <c r="D49" s="6"/>
      <c r="E49" s="67" t="s">
        <v>317</v>
      </c>
    </row>
    <row r="50" spans="1:12" x14ac:dyDescent="0.25">
      <c r="A50" s="8">
        <v>1</v>
      </c>
      <c r="B50" s="626" t="s">
        <v>391</v>
      </c>
      <c r="C50" s="627"/>
      <c r="D50" s="6"/>
      <c r="E50" s="73">
        <v>235840.27</v>
      </c>
      <c r="H50" s="72"/>
    </row>
    <row r="51" spans="1:12" x14ac:dyDescent="0.25">
      <c r="A51" s="8">
        <v>2</v>
      </c>
      <c r="B51" s="631" t="s">
        <v>306</v>
      </c>
      <c r="C51" s="632"/>
      <c r="D51" s="6"/>
      <c r="E51" s="73">
        <v>21023.284800000001</v>
      </c>
      <c r="H51" s="72"/>
    </row>
    <row r="52" spans="1:12" x14ac:dyDescent="0.25">
      <c r="A52" s="8">
        <v>3</v>
      </c>
      <c r="B52" s="626" t="s">
        <v>307</v>
      </c>
      <c r="C52" s="627"/>
      <c r="D52" s="6"/>
      <c r="E52" s="73">
        <v>67574.843999999997</v>
      </c>
      <c r="H52" s="72"/>
    </row>
    <row r="53" spans="1:12" x14ac:dyDescent="0.25">
      <c r="A53" s="8">
        <v>4</v>
      </c>
      <c r="B53" s="31" t="s">
        <v>395</v>
      </c>
      <c r="C53" s="31"/>
      <c r="D53" s="6"/>
      <c r="E53" s="73">
        <v>36790.748399999997</v>
      </c>
      <c r="H53" s="72"/>
    </row>
    <row r="54" spans="1:12" x14ac:dyDescent="0.25">
      <c r="A54" s="8">
        <v>5</v>
      </c>
      <c r="B54" s="623" t="s">
        <v>2</v>
      </c>
      <c r="C54" s="623"/>
      <c r="D54" s="6"/>
      <c r="E54" s="73">
        <v>3210.2</v>
      </c>
      <c r="H54" s="72"/>
      <c r="J54" s="72"/>
    </row>
    <row r="55" spans="1:12" x14ac:dyDescent="0.25">
      <c r="A55" s="8">
        <v>6</v>
      </c>
      <c r="B55" s="623" t="s">
        <v>3</v>
      </c>
      <c r="C55" s="623"/>
      <c r="D55" s="6"/>
      <c r="E55" s="73">
        <v>18000</v>
      </c>
      <c r="H55" s="72"/>
      <c r="J55" s="72"/>
    </row>
    <row r="56" spans="1:12" x14ac:dyDescent="0.25">
      <c r="A56" s="8">
        <v>7</v>
      </c>
      <c r="B56" s="628" t="s">
        <v>31</v>
      </c>
      <c r="C56" s="628"/>
      <c r="D56" s="6"/>
      <c r="E56" s="73">
        <v>67574.843999999997</v>
      </c>
      <c r="H56" s="72"/>
    </row>
    <row r="57" spans="1:12" x14ac:dyDescent="0.25">
      <c r="A57" s="8">
        <v>8</v>
      </c>
      <c r="B57" s="623" t="s">
        <v>308</v>
      </c>
      <c r="C57" s="623"/>
      <c r="D57" s="6"/>
      <c r="E57" s="73">
        <v>1153.68</v>
      </c>
      <c r="H57" s="72"/>
      <c r="J57" s="72"/>
    </row>
    <row r="58" spans="1:12" x14ac:dyDescent="0.25">
      <c r="A58" s="8">
        <v>9</v>
      </c>
      <c r="B58" s="623" t="s">
        <v>309</v>
      </c>
      <c r="C58" s="623"/>
      <c r="D58" s="6"/>
      <c r="E58" s="73">
        <v>3674.67</v>
      </c>
      <c r="H58" s="72"/>
      <c r="J58" s="72"/>
      <c r="L58" s="72"/>
    </row>
    <row r="59" spans="1:12" x14ac:dyDescent="0.25">
      <c r="A59" s="8">
        <v>10</v>
      </c>
      <c r="B59" s="628" t="s">
        <v>310</v>
      </c>
      <c r="C59" s="628"/>
      <c r="D59" s="6"/>
      <c r="E59" s="73">
        <v>28120</v>
      </c>
      <c r="H59" s="72"/>
      <c r="J59" s="72"/>
    </row>
    <row r="60" spans="1:12" x14ac:dyDescent="0.25">
      <c r="A60" s="8">
        <v>11</v>
      </c>
      <c r="B60" s="623" t="s">
        <v>311</v>
      </c>
      <c r="C60" s="623"/>
      <c r="D60" s="6"/>
      <c r="E60" s="73">
        <v>210232.848</v>
      </c>
      <c r="H60" s="72"/>
      <c r="I60" s="90"/>
      <c r="J60" s="72"/>
      <c r="K60" s="90"/>
    </row>
    <row r="61" spans="1:12" x14ac:dyDescent="0.25">
      <c r="A61" s="8">
        <v>12</v>
      </c>
      <c r="B61" s="623" t="s">
        <v>316</v>
      </c>
      <c r="C61" s="623"/>
      <c r="D61" s="6"/>
      <c r="E61" s="73">
        <v>2285.58</v>
      </c>
      <c r="H61" s="72"/>
      <c r="I61" s="435"/>
      <c r="K61" s="146"/>
    </row>
    <row r="62" spans="1:12" x14ac:dyDescent="0.25">
      <c r="A62" s="8">
        <v>13</v>
      </c>
      <c r="B62" s="623" t="s">
        <v>314</v>
      </c>
      <c r="C62" s="623"/>
      <c r="D62" s="6"/>
      <c r="E62" s="73">
        <v>274286.5</v>
      </c>
      <c r="H62" s="72"/>
    </row>
    <row r="63" spans="1:12" x14ac:dyDescent="0.25">
      <c r="A63" s="8">
        <v>14</v>
      </c>
      <c r="B63" s="626" t="s">
        <v>331</v>
      </c>
      <c r="C63" s="627"/>
      <c r="D63" s="6"/>
      <c r="E63" s="73">
        <v>7667.75</v>
      </c>
      <c r="H63" s="72"/>
    </row>
    <row r="64" spans="1:12" x14ac:dyDescent="0.25">
      <c r="A64" s="8">
        <v>15</v>
      </c>
      <c r="B64" s="623" t="s">
        <v>4</v>
      </c>
      <c r="C64" s="623"/>
      <c r="D64" s="6"/>
      <c r="E64" s="73">
        <v>375967.26</v>
      </c>
      <c r="H64" s="72"/>
      <c r="L64" s="320"/>
    </row>
    <row r="65" spans="1:12" x14ac:dyDescent="0.25">
      <c r="A65" s="8">
        <v>16</v>
      </c>
      <c r="B65" s="623" t="s">
        <v>361</v>
      </c>
      <c r="C65" s="623"/>
      <c r="D65" s="6"/>
      <c r="E65" s="73">
        <v>80419.08</v>
      </c>
      <c r="H65" s="72"/>
      <c r="J65" s="72"/>
      <c r="L65" s="72"/>
    </row>
    <row r="66" spans="1:12" x14ac:dyDescent="0.25">
      <c r="A66" s="8">
        <v>17</v>
      </c>
      <c r="B66" s="626" t="s">
        <v>387</v>
      </c>
      <c r="C66" s="627"/>
      <c r="D66" s="6"/>
      <c r="E66" s="73">
        <v>91977.06</v>
      </c>
      <c r="H66" s="72"/>
      <c r="L66" s="72"/>
    </row>
    <row r="67" spans="1:12" x14ac:dyDescent="0.25">
      <c r="A67" s="8">
        <v>18</v>
      </c>
      <c r="B67" s="626" t="s">
        <v>388</v>
      </c>
      <c r="C67" s="627"/>
      <c r="D67" s="6"/>
      <c r="E67" s="73">
        <v>9597.84</v>
      </c>
      <c r="H67" s="72"/>
      <c r="L67" s="72"/>
    </row>
    <row r="68" spans="1:12" x14ac:dyDescent="0.25">
      <c r="A68" s="8">
        <v>19</v>
      </c>
      <c r="B68" s="626" t="s">
        <v>390</v>
      </c>
      <c r="C68" s="627"/>
      <c r="D68" s="6"/>
      <c r="E68" s="73">
        <v>15414</v>
      </c>
      <c r="H68" s="72"/>
      <c r="L68" s="72"/>
    </row>
    <row r="69" spans="1:12" x14ac:dyDescent="0.25">
      <c r="A69" s="8">
        <v>20</v>
      </c>
      <c r="B69" s="624" t="s">
        <v>652</v>
      </c>
      <c r="C69" s="624"/>
      <c r="D69" s="6"/>
      <c r="E69" s="321">
        <f>SUM(E50:E68)</f>
        <v>1550810.4592000002</v>
      </c>
      <c r="H69" s="77"/>
      <c r="J69" s="77"/>
    </row>
    <row r="70" spans="1:12" x14ac:dyDescent="0.25">
      <c r="A70" s="8">
        <v>21</v>
      </c>
      <c r="B70" s="624" t="s">
        <v>653</v>
      </c>
      <c r="C70" s="625"/>
      <c r="D70" s="6"/>
      <c r="E70" s="31">
        <f>E20</f>
        <v>1332368.26</v>
      </c>
      <c r="H70" s="76"/>
      <c r="J70" s="152"/>
      <c r="L70" s="48"/>
    </row>
    <row r="71" spans="1:12" x14ac:dyDescent="0.25">
      <c r="A71" s="8"/>
      <c r="B71" s="624"/>
      <c r="C71" s="624"/>
      <c r="D71" s="6"/>
      <c r="E71" s="78"/>
    </row>
    <row r="72" spans="1:12" x14ac:dyDescent="0.25">
      <c r="A72" s="8"/>
      <c r="B72" s="624"/>
      <c r="C72" s="624"/>
      <c r="D72" s="6"/>
      <c r="E72" s="73"/>
      <c r="F72" s="72"/>
    </row>
    <row r="73" spans="1:12" x14ac:dyDescent="0.25">
      <c r="A73" s="13"/>
      <c r="B73" s="110"/>
      <c r="C73" s="110"/>
      <c r="D73" s="5"/>
      <c r="E73" s="72"/>
      <c r="J73">
        <v>12</v>
      </c>
    </row>
    <row r="74" spans="1:12" x14ac:dyDescent="0.25">
      <c r="A74" s="28" t="s">
        <v>32</v>
      </c>
      <c r="B74" s="5" t="s">
        <v>348</v>
      </c>
      <c r="F74" s="76"/>
    </row>
    <row r="75" spans="1:12" x14ac:dyDescent="0.25">
      <c r="B75" s="11" t="s">
        <v>37</v>
      </c>
    </row>
    <row r="76" spans="1:12" x14ac:dyDescent="0.25">
      <c r="A76" s="38" t="s">
        <v>27</v>
      </c>
      <c r="B76" s="36" t="s">
        <v>41</v>
      </c>
      <c r="C76" s="33" t="s">
        <v>44</v>
      </c>
      <c r="D76" s="288" t="s">
        <v>611</v>
      </c>
      <c r="E76" s="107" t="s">
        <v>346</v>
      </c>
    </row>
    <row r="77" spans="1:12" x14ac:dyDescent="0.25">
      <c r="A77" s="123" t="s">
        <v>9</v>
      </c>
      <c r="B77" s="566" t="s">
        <v>1316</v>
      </c>
      <c r="C77" s="566" t="s">
        <v>1317</v>
      </c>
      <c r="D77" s="106">
        <v>16</v>
      </c>
      <c r="E77" s="106">
        <v>19568</v>
      </c>
    </row>
    <row r="78" spans="1:12" x14ac:dyDescent="0.25">
      <c r="A78" s="124" t="s">
        <v>13</v>
      </c>
      <c r="B78" s="586" t="s">
        <v>1320</v>
      </c>
      <c r="C78" s="585" t="s">
        <v>1321</v>
      </c>
      <c r="D78" s="105">
        <v>14</v>
      </c>
      <c r="E78" s="105">
        <v>126213</v>
      </c>
    </row>
    <row r="79" spans="1:12" x14ac:dyDescent="0.25">
      <c r="A79" s="125">
        <v>3</v>
      </c>
      <c r="B79" s="287"/>
      <c r="C79" s="607"/>
      <c r="D79" s="132"/>
      <c r="E79" s="132"/>
    </row>
    <row r="80" spans="1:12" x14ac:dyDescent="0.25">
      <c r="A80" s="28" t="s">
        <v>33</v>
      </c>
      <c r="B80" s="28" t="s">
        <v>46</v>
      </c>
      <c r="C80" s="28"/>
      <c r="D80" s="28"/>
      <c r="E80" s="28"/>
      <c r="F80" s="28"/>
    </row>
    <row r="81" spans="2:6" x14ac:dyDescent="0.25">
      <c r="B81" s="28" t="s">
        <v>47</v>
      </c>
      <c r="C81" s="28"/>
      <c r="D81" s="28"/>
      <c r="E81" s="28"/>
      <c r="F81" s="28"/>
    </row>
    <row r="82" spans="2:6" x14ac:dyDescent="0.25">
      <c r="B82" s="28" t="s">
        <v>48</v>
      </c>
      <c r="C82" s="28"/>
      <c r="D82" s="28"/>
      <c r="E82" s="28"/>
      <c r="F82" s="28"/>
    </row>
    <row r="83" spans="2:6" x14ac:dyDescent="0.25">
      <c r="B83" s="47" t="s">
        <v>55</v>
      </c>
      <c r="C83" s="29"/>
      <c r="D83" s="29"/>
      <c r="E83" s="29"/>
      <c r="F83" s="29"/>
    </row>
    <row r="84" spans="2:6" x14ac:dyDescent="0.25">
      <c r="B84" s="29" t="s">
        <v>50</v>
      </c>
      <c r="C84" s="29"/>
      <c r="D84" s="29"/>
      <c r="E84" s="29"/>
      <c r="F84" s="29"/>
    </row>
    <row r="85" spans="2:6" x14ac:dyDescent="0.25">
      <c r="B85" s="47" t="s">
        <v>63</v>
      </c>
      <c r="C85" s="29"/>
      <c r="D85" s="29"/>
      <c r="E85" s="29"/>
      <c r="F85" s="29"/>
    </row>
    <row r="86" spans="2:6" x14ac:dyDescent="0.25">
      <c r="B86" s="47" t="s">
        <v>56</v>
      </c>
      <c r="E86" s="276">
        <v>2802000</v>
      </c>
      <c r="F86" s="134"/>
    </row>
    <row r="87" spans="2:6" x14ac:dyDescent="0.25">
      <c r="B87" s="47" t="s">
        <v>57</v>
      </c>
      <c r="E87" s="276">
        <v>3331094</v>
      </c>
      <c r="F87" s="134"/>
    </row>
    <row r="90" spans="2:6" x14ac:dyDescent="0.25">
      <c r="B90" s="342" t="s">
        <v>674</v>
      </c>
    </row>
  </sheetData>
  <mergeCells count="28">
    <mergeCell ref="B72:C72"/>
    <mergeCell ref="B63:C63"/>
    <mergeCell ref="B64:C64"/>
    <mergeCell ref="B65:C65"/>
    <mergeCell ref="B69:C69"/>
    <mergeCell ref="B70:C70"/>
    <mergeCell ref="B71:C71"/>
    <mergeCell ref="B66:C66"/>
    <mergeCell ref="B67:C67"/>
    <mergeCell ref="B68:C68"/>
    <mergeCell ref="B62:C62"/>
    <mergeCell ref="B50:C50"/>
    <mergeCell ref="B51:C51"/>
    <mergeCell ref="B52:C52"/>
    <mergeCell ref="B54:C54"/>
    <mergeCell ref="B55:C55"/>
    <mergeCell ref="B56:C56"/>
    <mergeCell ref="B57:C57"/>
    <mergeCell ref="B58:C58"/>
    <mergeCell ref="B59:C59"/>
    <mergeCell ref="B60:C60"/>
    <mergeCell ref="B61:C61"/>
    <mergeCell ref="B49:C49"/>
    <mergeCell ref="B5:E5"/>
    <mergeCell ref="B9:C9"/>
    <mergeCell ref="B10:E10"/>
    <mergeCell ref="B11:F11"/>
    <mergeCell ref="B12:F12"/>
  </mergeCells>
  <pageMargins left="0.69930555555555596" right="0.69930555555555596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7606-ED08-4906-90C8-DD81739FF2EA}">
  <sheetPr>
    <tabColor rgb="FF00B0F0"/>
  </sheetPr>
  <dimension ref="A1:P116"/>
  <sheetViews>
    <sheetView topLeftCell="A56" zoomScale="80" zoomScaleNormal="80" workbookViewId="0">
      <selection activeCell="H61" sqref="H61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3.7109375" style="170" customWidth="1"/>
    <col min="5" max="5" width="11.42578125" style="170" hidden="1" customWidth="1"/>
    <col min="6" max="6" width="13.5703125" style="170" hidden="1" customWidth="1"/>
    <col min="7" max="8" width="16.28515625" style="170" customWidth="1"/>
    <col min="9" max="16384" width="9.140625" style="170"/>
  </cols>
  <sheetData>
    <row r="1" spans="1:12" x14ac:dyDescent="0.2">
      <c r="D1" s="667"/>
      <c r="E1" s="667"/>
      <c r="F1" s="667"/>
    </row>
    <row r="2" spans="1:12" x14ac:dyDescent="0.2">
      <c r="D2" s="667"/>
      <c r="E2" s="667"/>
      <c r="F2" s="667"/>
    </row>
    <row r="3" spans="1:12" x14ac:dyDescent="0.2">
      <c r="D3" s="667"/>
      <c r="E3" s="667"/>
      <c r="F3" s="667"/>
    </row>
    <row r="5" spans="1:12" ht="19.5" customHeight="1" x14ac:dyDescent="0.25">
      <c r="A5" s="689" t="s">
        <v>798</v>
      </c>
      <c r="B5" s="689"/>
      <c r="C5" s="689"/>
      <c r="D5" s="689"/>
      <c r="E5" s="689"/>
      <c r="F5" s="359">
        <v>2023</v>
      </c>
      <c r="G5" s="172"/>
    </row>
    <row r="6" spans="1:12" ht="18" customHeight="1" x14ac:dyDescent="0.25">
      <c r="A6" s="669" t="s">
        <v>401</v>
      </c>
      <c r="B6" s="669"/>
      <c r="C6" s="669"/>
      <c r="D6" s="669"/>
      <c r="E6" s="669"/>
      <c r="F6" s="669"/>
      <c r="G6" s="172"/>
    </row>
    <row r="7" spans="1:12" ht="21.75" customHeight="1" x14ac:dyDescent="0.25">
      <c r="A7" s="669" t="s">
        <v>402</v>
      </c>
      <c r="B7" s="669"/>
      <c r="C7" s="670"/>
      <c r="D7" s="670"/>
      <c r="E7" s="670"/>
      <c r="F7" s="175"/>
      <c r="G7" s="172"/>
    </row>
    <row r="8" spans="1:12" ht="18.75" customHeight="1" x14ac:dyDescent="0.25">
      <c r="A8" s="173"/>
      <c r="B8" s="176" t="s">
        <v>403</v>
      </c>
      <c r="C8" s="670"/>
      <c r="D8" s="670"/>
      <c r="E8" s="670"/>
      <c r="F8" s="174"/>
      <c r="G8" s="172"/>
    </row>
    <row r="9" spans="1:12" ht="17.25" customHeight="1" x14ac:dyDescent="0.25">
      <c r="A9" s="671" t="s">
        <v>404</v>
      </c>
      <c r="B9" s="671"/>
      <c r="C9" s="672">
        <v>4988.1000000000004</v>
      </c>
      <c r="D9" s="672"/>
      <c r="E9" s="672"/>
      <c r="F9" s="176">
        <v>3</v>
      </c>
      <c r="G9" s="172"/>
    </row>
    <row r="10" spans="1:12" ht="18" customHeight="1" x14ac:dyDescent="0.25">
      <c r="A10" s="176"/>
      <c r="B10" s="176" t="s">
        <v>405</v>
      </c>
      <c r="C10" s="672">
        <v>2</v>
      </c>
      <c r="D10" s="672"/>
      <c r="E10" s="672"/>
      <c r="F10" s="177" t="s">
        <v>797</v>
      </c>
      <c r="G10" s="172"/>
    </row>
    <row r="11" spans="1:12" ht="107.25" customHeight="1" x14ac:dyDescent="0.2">
      <c r="A11" s="178" t="s">
        <v>407</v>
      </c>
      <c r="B11" s="179" t="s">
        <v>408</v>
      </c>
      <c r="C11" s="179" t="s">
        <v>409</v>
      </c>
      <c r="D11" s="180" t="s">
        <v>410</v>
      </c>
      <c r="E11" s="181" t="s">
        <v>411</v>
      </c>
      <c r="F11" s="182" t="s">
        <v>412</v>
      </c>
      <c r="G11" s="468" t="s">
        <v>928</v>
      </c>
      <c r="H11" s="473"/>
      <c r="J11" s="170" t="s">
        <v>786</v>
      </c>
      <c r="K11" s="170" t="s">
        <v>787</v>
      </c>
    </row>
    <row r="12" spans="1:12" ht="18.95" customHeight="1" x14ac:dyDescent="0.2">
      <c r="A12" s="178"/>
      <c r="B12" s="178" t="s">
        <v>788</v>
      </c>
      <c r="C12" s="183"/>
      <c r="D12" s="183"/>
      <c r="E12" s="184"/>
      <c r="F12" s="185"/>
      <c r="G12" s="358">
        <v>0</v>
      </c>
      <c r="H12" s="474"/>
    </row>
    <row r="13" spans="1:12" ht="33" customHeight="1" x14ac:dyDescent="0.25">
      <c r="A13" s="186"/>
      <c r="B13" s="689" t="s">
        <v>414</v>
      </c>
      <c r="C13" s="689"/>
      <c r="D13" s="689"/>
      <c r="E13" s="689"/>
      <c r="F13" s="689"/>
      <c r="G13" s="172"/>
    </row>
    <row r="14" spans="1:12" ht="155.1" customHeight="1" x14ac:dyDescent="0.3">
      <c r="A14" s="187"/>
      <c r="B14" s="386" t="s">
        <v>415</v>
      </c>
      <c r="C14" s="387"/>
      <c r="D14" s="388">
        <f>E14*F9</f>
        <v>47137.545000000006</v>
      </c>
      <c r="E14" s="388">
        <f>F14*C9</f>
        <v>15712.515000000001</v>
      </c>
      <c r="F14" s="388">
        <f>F15+F16</f>
        <v>3.15</v>
      </c>
      <c r="G14" s="363">
        <f>G16+G17</f>
        <v>2626</v>
      </c>
      <c r="H14" s="475"/>
      <c r="J14" s="389"/>
      <c r="K14" s="389"/>
    </row>
    <row r="15" spans="1:12" ht="18.95" customHeight="1" x14ac:dyDescent="0.25">
      <c r="A15" s="187"/>
      <c r="B15" s="390" t="s">
        <v>789</v>
      </c>
      <c r="C15" s="387" t="s">
        <v>416</v>
      </c>
      <c r="D15" s="388">
        <f>E15*F9</f>
        <v>2244.645</v>
      </c>
      <c r="E15" s="388">
        <f>F15*C9</f>
        <v>748.21500000000003</v>
      </c>
      <c r="F15" s="388">
        <v>0.15</v>
      </c>
      <c r="G15" s="363">
        <v>0</v>
      </c>
      <c r="H15" s="475"/>
      <c r="L15" s="391"/>
    </row>
    <row r="16" spans="1:12" ht="23.1" customHeight="1" x14ac:dyDescent="0.25">
      <c r="A16" s="187"/>
      <c r="B16" s="390" t="s">
        <v>417</v>
      </c>
      <c r="C16" s="387" t="s">
        <v>418</v>
      </c>
      <c r="D16" s="388">
        <f>E16*F9</f>
        <v>44892.9</v>
      </c>
      <c r="E16" s="388">
        <f>F16*C9</f>
        <v>14964.300000000001</v>
      </c>
      <c r="F16" s="388">
        <v>3</v>
      </c>
      <c r="G16" s="363">
        <v>876</v>
      </c>
      <c r="H16" s="475"/>
      <c r="L16" s="391"/>
    </row>
    <row r="17" spans="1:12" ht="23.1" customHeight="1" x14ac:dyDescent="0.25">
      <c r="A17" s="187"/>
      <c r="B17" s="390" t="s">
        <v>1367</v>
      </c>
      <c r="C17" s="387"/>
      <c r="D17" s="388"/>
      <c r="E17" s="388"/>
      <c r="F17" s="388"/>
      <c r="G17" s="363">
        <v>1750</v>
      </c>
      <c r="H17" s="475"/>
      <c r="L17" s="391"/>
    </row>
    <row r="18" spans="1:12" ht="37.5" customHeight="1" x14ac:dyDescent="0.2">
      <c r="A18" s="192"/>
      <c r="B18" s="666" t="s">
        <v>420</v>
      </c>
      <c r="C18" s="666"/>
      <c r="D18" s="666"/>
      <c r="E18" s="666"/>
      <c r="F18" s="666"/>
      <c r="G18" s="365"/>
      <c r="H18" s="389"/>
    </row>
    <row r="19" spans="1:12" ht="19.5" customHeight="1" x14ac:dyDescent="0.2">
      <c r="A19" s="192"/>
      <c r="B19" s="392" t="s">
        <v>421</v>
      </c>
      <c r="C19" s="208" t="s">
        <v>422</v>
      </c>
      <c r="D19" s="210">
        <f>E19*F9</f>
        <v>52375.05</v>
      </c>
      <c r="E19" s="210">
        <f>F19*C9</f>
        <v>17458.350000000002</v>
      </c>
      <c r="F19" s="210">
        <v>3.5</v>
      </c>
      <c r="G19" s="595">
        <v>31511.56</v>
      </c>
      <c r="H19" s="389"/>
    </row>
    <row r="20" spans="1:12" ht="42.75" customHeight="1" x14ac:dyDescent="0.3">
      <c r="A20" s="192"/>
      <c r="B20" s="393" t="s">
        <v>423</v>
      </c>
      <c r="C20" s="387" t="s">
        <v>416</v>
      </c>
      <c r="D20" s="367">
        <f>E20*F9</f>
        <v>1496.4300000000003</v>
      </c>
      <c r="E20" s="367">
        <f>F20*C9</f>
        <v>498.81000000000006</v>
      </c>
      <c r="F20" s="367">
        <v>0.1</v>
      </c>
      <c r="G20" s="369">
        <v>0</v>
      </c>
      <c r="H20" s="476"/>
    </row>
    <row r="21" spans="1:12" ht="14.25" customHeight="1" x14ac:dyDescent="0.25">
      <c r="A21" s="192"/>
      <c r="B21" s="394" t="s">
        <v>424</v>
      </c>
      <c r="C21" s="395" t="s">
        <v>422</v>
      </c>
      <c r="D21" s="395">
        <v>0</v>
      </c>
      <c r="E21" s="395">
        <v>0</v>
      </c>
      <c r="F21" s="375">
        <v>0</v>
      </c>
      <c r="G21" s="365">
        <v>0</v>
      </c>
      <c r="H21" s="389"/>
    </row>
    <row r="22" spans="1:12" ht="18" customHeight="1" x14ac:dyDescent="0.25">
      <c r="A22" s="192"/>
      <c r="B22" s="394" t="s">
        <v>425</v>
      </c>
      <c r="C22" s="395" t="s">
        <v>422</v>
      </c>
      <c r="D22" s="395">
        <v>0</v>
      </c>
      <c r="E22" s="395">
        <v>0</v>
      </c>
      <c r="F22" s="395">
        <v>0</v>
      </c>
      <c r="G22" s="365">
        <v>0</v>
      </c>
      <c r="H22" s="389"/>
      <c r="K22" s="391"/>
    </row>
    <row r="23" spans="1:12" ht="39.75" customHeight="1" x14ac:dyDescent="0.3">
      <c r="A23" s="200"/>
      <c r="B23" s="396" t="s">
        <v>426</v>
      </c>
      <c r="C23" s="318"/>
      <c r="D23" s="203">
        <f>E23*F9</f>
        <v>36662.535000000003</v>
      </c>
      <c r="E23" s="204">
        <f>F23*C9</f>
        <v>12220.845000000001</v>
      </c>
      <c r="F23" s="204">
        <v>2.4500000000000002</v>
      </c>
      <c r="G23" s="205">
        <f>G24</f>
        <v>36662.535000000003</v>
      </c>
      <c r="H23" s="477"/>
    </row>
    <row r="24" spans="1:12" ht="65.099999999999994" customHeight="1" x14ac:dyDescent="0.25">
      <c r="A24" s="206"/>
      <c r="B24" s="397" t="s">
        <v>427</v>
      </c>
      <c r="C24" s="208" t="s">
        <v>428</v>
      </c>
      <c r="D24" s="208">
        <f>E24*F9</f>
        <v>36662.535000000003</v>
      </c>
      <c r="E24" s="208">
        <f>F24*C9</f>
        <v>12220.845000000001</v>
      </c>
      <c r="F24" s="208">
        <v>2.4500000000000002</v>
      </c>
      <c r="G24" s="278">
        <f>D24</f>
        <v>36662.535000000003</v>
      </c>
      <c r="H24" s="478"/>
      <c r="L24" s="391"/>
    </row>
    <row r="25" spans="1:12" ht="68.25" customHeight="1" x14ac:dyDescent="0.2">
      <c r="A25" s="206"/>
      <c r="B25" s="398" t="s">
        <v>790</v>
      </c>
      <c r="C25" s="208" t="s">
        <v>430</v>
      </c>
      <c r="D25" s="208">
        <f>E25*F9</f>
        <v>14515.371000000001</v>
      </c>
      <c r="E25" s="208">
        <f>F25*C9</f>
        <v>4838.4570000000003</v>
      </c>
      <c r="F25" s="210">
        <v>0.97</v>
      </c>
      <c r="G25" s="205">
        <f>D25</f>
        <v>14515.371000000001</v>
      </c>
      <c r="H25" s="477"/>
      <c r="L25" s="391"/>
    </row>
    <row r="26" spans="1:12" ht="18" customHeight="1" x14ac:dyDescent="0.3">
      <c r="A26" s="211"/>
      <c r="B26" s="396" t="s">
        <v>431</v>
      </c>
      <c r="C26" s="318" t="s">
        <v>416</v>
      </c>
      <c r="D26" s="203">
        <f>E26*F9</f>
        <v>19453.590000000004</v>
      </c>
      <c r="E26" s="204">
        <f>F26*C9</f>
        <v>6484.5300000000007</v>
      </c>
      <c r="F26" s="204">
        <f>F29+F27</f>
        <v>1.3</v>
      </c>
      <c r="G26" s="205">
        <f>G27+G29</f>
        <v>17957.16</v>
      </c>
      <c r="H26" s="477"/>
      <c r="L26" s="391"/>
    </row>
    <row r="27" spans="1:12" ht="15.95" customHeight="1" x14ac:dyDescent="0.25">
      <c r="A27" s="206"/>
      <c r="B27" s="399" t="s">
        <v>432</v>
      </c>
      <c r="C27" s="674" t="s">
        <v>428</v>
      </c>
      <c r="D27" s="675">
        <f>E27*F9</f>
        <v>17957.16</v>
      </c>
      <c r="E27" s="675">
        <f>F27*C9</f>
        <v>5985.72</v>
      </c>
      <c r="F27" s="675">
        <v>1.2</v>
      </c>
      <c r="G27" s="676">
        <f>D27</f>
        <v>17957.16</v>
      </c>
      <c r="H27" s="478"/>
    </row>
    <row r="28" spans="1:12" ht="4.5" customHeight="1" x14ac:dyDescent="0.25">
      <c r="A28" s="206"/>
      <c r="B28" s="400"/>
      <c r="C28" s="674"/>
      <c r="D28" s="675"/>
      <c r="E28" s="675"/>
      <c r="F28" s="675"/>
      <c r="G28" s="677"/>
      <c r="H28" s="389"/>
      <c r="L28" s="391"/>
    </row>
    <row r="29" spans="1:12" ht="21" customHeight="1" x14ac:dyDescent="0.2">
      <c r="A29" s="206"/>
      <c r="B29" s="401" t="s">
        <v>791</v>
      </c>
      <c r="C29" s="213" t="s">
        <v>434</v>
      </c>
      <c r="D29" s="208">
        <f>E29*F9</f>
        <v>1496.4300000000003</v>
      </c>
      <c r="E29" s="208">
        <f>F29*C9</f>
        <v>498.81000000000006</v>
      </c>
      <c r="F29" s="208">
        <v>0.1</v>
      </c>
      <c r="G29" s="365">
        <v>0</v>
      </c>
      <c r="H29" s="389"/>
    </row>
    <row r="30" spans="1:12" ht="39" customHeight="1" x14ac:dyDescent="0.3">
      <c r="A30" s="206"/>
      <c r="B30" s="396" t="s">
        <v>435</v>
      </c>
      <c r="C30" s="318" t="s">
        <v>416</v>
      </c>
      <c r="D30" s="208">
        <f>E30*F9</f>
        <v>1496.4300000000003</v>
      </c>
      <c r="E30" s="208">
        <f>F30*C9</f>
        <v>498.81000000000006</v>
      </c>
      <c r="F30" s="210">
        <v>0.1</v>
      </c>
      <c r="G30" s="365">
        <v>0</v>
      </c>
      <c r="H30" s="389"/>
      <c r="J30" s="402"/>
      <c r="K30" s="403"/>
      <c r="L30" s="391"/>
    </row>
    <row r="31" spans="1:12" ht="21.75" customHeight="1" x14ac:dyDescent="0.3">
      <c r="A31" s="206"/>
      <c r="B31" s="396" t="s">
        <v>929</v>
      </c>
      <c r="C31" s="318"/>
      <c r="D31" s="208">
        <v>0</v>
      </c>
      <c r="E31" s="208">
        <v>0</v>
      </c>
      <c r="F31" s="210">
        <v>0</v>
      </c>
      <c r="G31" s="365">
        <v>25090.25</v>
      </c>
      <c r="H31" s="389"/>
      <c r="J31" s="402"/>
      <c r="K31" s="403"/>
      <c r="L31" s="391"/>
    </row>
    <row r="32" spans="1:12" ht="21.75" customHeight="1" x14ac:dyDescent="0.3">
      <c r="A32" s="206"/>
      <c r="B32" s="404" t="s">
        <v>930</v>
      </c>
      <c r="C32" s="395" t="s">
        <v>438</v>
      </c>
      <c r="D32" s="395">
        <f>E32*F9</f>
        <v>3890.7180000000008</v>
      </c>
      <c r="E32" s="395">
        <f>F32*C9</f>
        <v>1296.9060000000002</v>
      </c>
      <c r="F32" s="216">
        <v>0.26</v>
      </c>
      <c r="G32" s="365">
        <v>0</v>
      </c>
      <c r="H32" s="389"/>
    </row>
    <row r="33" spans="1:16" ht="15.75" x14ac:dyDescent="0.25">
      <c r="A33" s="202"/>
      <c r="B33" s="405" t="s">
        <v>439</v>
      </c>
      <c r="C33" s="208"/>
      <c r="D33" s="203">
        <f>D32+D31+D30+D26+D25+D23+D20+D19</f>
        <v>129890.124</v>
      </c>
      <c r="E33" s="204">
        <f>E20+E23+E25+E26+E30+E32+E19</f>
        <v>43296.707999999999</v>
      </c>
      <c r="F33" s="204">
        <f>F20+F23+F26+F30+F32+F25+F19</f>
        <v>8.68</v>
      </c>
      <c r="G33" s="205">
        <f>G26+G25+G23+G31</f>
        <v>94225.316000000006</v>
      </c>
      <c r="H33" s="477"/>
      <c r="J33" s="406"/>
      <c r="K33" s="406"/>
    </row>
    <row r="34" spans="1:16" ht="22.5" customHeight="1" x14ac:dyDescent="0.2">
      <c r="A34" s="192"/>
      <c r="B34" s="678" t="s">
        <v>441</v>
      </c>
      <c r="C34" s="678"/>
      <c r="D34" s="678"/>
      <c r="E34" s="678"/>
      <c r="F34" s="678"/>
      <c r="G34" s="365"/>
      <c r="H34" s="389"/>
    </row>
    <row r="35" spans="1:16" ht="18.95" customHeight="1" x14ac:dyDescent="0.3">
      <c r="A35" s="680"/>
      <c r="B35" s="396" t="s">
        <v>442</v>
      </c>
      <c r="C35" s="318"/>
      <c r="D35" s="204">
        <f>D36+D39</f>
        <v>46987.902000000002</v>
      </c>
      <c r="E35" s="210">
        <f>F35*C9</f>
        <v>16909.659000000003</v>
      </c>
      <c r="F35" s="210">
        <f>F36+F39</f>
        <v>3.39</v>
      </c>
      <c r="G35" s="205">
        <f>G36+G39</f>
        <v>29666.560000000001</v>
      </c>
      <c r="H35" s="477"/>
      <c r="L35" s="391"/>
    </row>
    <row r="36" spans="1:16" ht="15" customHeight="1" x14ac:dyDescent="0.2">
      <c r="A36" s="680"/>
      <c r="B36" s="407" t="s">
        <v>443</v>
      </c>
      <c r="C36" s="318" t="s">
        <v>765</v>
      </c>
      <c r="D36" s="681">
        <f>E36*F9</f>
        <v>46987.902000000002</v>
      </c>
      <c r="E36" s="683">
        <f>F36*C9</f>
        <v>15662.634000000002</v>
      </c>
      <c r="F36" s="683">
        <v>3.14</v>
      </c>
      <c r="G36" s="676">
        <v>28800</v>
      </c>
      <c r="H36" s="478"/>
      <c r="O36" s="170">
        <v>1636.5</v>
      </c>
    </row>
    <row r="37" spans="1:16" ht="16.149999999999999" customHeight="1" x14ac:dyDescent="0.2">
      <c r="A37" s="680"/>
      <c r="B37" s="408" t="s">
        <v>445</v>
      </c>
      <c r="C37" s="318" t="s">
        <v>765</v>
      </c>
      <c r="D37" s="682"/>
      <c r="E37" s="684"/>
      <c r="F37" s="684"/>
      <c r="G37" s="679"/>
      <c r="H37" s="389"/>
      <c r="I37" s="170">
        <v>8000</v>
      </c>
      <c r="O37" s="170" t="s">
        <v>792</v>
      </c>
    </row>
    <row r="38" spans="1:16" ht="25.5" customHeight="1" x14ac:dyDescent="0.2">
      <c r="A38" s="680"/>
      <c r="B38" s="407" t="s">
        <v>446</v>
      </c>
      <c r="C38" s="208" t="s">
        <v>447</v>
      </c>
      <c r="D38" s="691"/>
      <c r="E38" s="692"/>
      <c r="F38" s="692"/>
      <c r="G38" s="677"/>
      <c r="H38" s="389"/>
      <c r="O38" s="170">
        <f>N38-O36</f>
        <v>-1636.5</v>
      </c>
    </row>
    <row r="39" spans="1:16" ht="14.25" customHeight="1" x14ac:dyDescent="0.2">
      <c r="A39" s="206"/>
      <c r="B39" s="407" t="s">
        <v>448</v>
      </c>
      <c r="C39" s="208" t="s">
        <v>428</v>
      </c>
      <c r="D39" s="220">
        <f>E39*L39</f>
        <v>0</v>
      </c>
      <c r="E39" s="208">
        <f>F39*C9</f>
        <v>1247.0250000000001</v>
      </c>
      <c r="F39" s="208">
        <v>0.25</v>
      </c>
      <c r="G39" s="356">
        <v>866.56</v>
      </c>
      <c r="H39" s="389"/>
      <c r="L39" s="391"/>
      <c r="O39" s="170">
        <v>13</v>
      </c>
      <c r="P39" s="170">
        <v>61.68</v>
      </c>
    </row>
    <row r="40" spans="1:16" ht="54" customHeight="1" x14ac:dyDescent="0.3">
      <c r="A40" s="206"/>
      <c r="B40" s="396" t="s">
        <v>449</v>
      </c>
      <c r="C40" s="318" t="s">
        <v>416</v>
      </c>
      <c r="D40" s="204">
        <f>E40*F9</f>
        <v>41151.825000000004</v>
      </c>
      <c r="E40" s="204">
        <f>F40*C9</f>
        <v>13717.275000000001</v>
      </c>
      <c r="F40" s="204">
        <f>F41</f>
        <v>2.75</v>
      </c>
      <c r="G40" s="205">
        <f>G41+G45</f>
        <v>24009.16</v>
      </c>
      <c r="H40" s="477"/>
      <c r="L40" s="391"/>
    </row>
    <row r="41" spans="1:16" ht="14.25" customHeight="1" x14ac:dyDescent="0.25">
      <c r="A41" s="221"/>
      <c r="B41" s="407" t="s">
        <v>450</v>
      </c>
      <c r="C41" s="318" t="s">
        <v>793</v>
      </c>
      <c r="D41" s="685">
        <f>E41*F9</f>
        <v>41151.825000000004</v>
      </c>
      <c r="E41" s="685">
        <f>F41*C9</f>
        <v>13717.275000000001</v>
      </c>
      <c r="F41" s="685">
        <v>2.75</v>
      </c>
      <c r="G41" s="676">
        <v>22043.73</v>
      </c>
      <c r="H41" s="478"/>
    </row>
    <row r="42" spans="1:16" ht="14.25" customHeight="1" x14ac:dyDescent="0.2">
      <c r="A42" s="202"/>
      <c r="B42" s="407" t="s">
        <v>453</v>
      </c>
      <c r="C42" s="318" t="s">
        <v>793</v>
      </c>
      <c r="D42" s="685"/>
      <c r="E42" s="685"/>
      <c r="F42" s="685"/>
      <c r="G42" s="679"/>
      <c r="H42" s="389"/>
    </row>
    <row r="43" spans="1:16" ht="24.75" customHeight="1" x14ac:dyDescent="0.2">
      <c r="A43" s="202"/>
      <c r="B43" s="409" t="s">
        <v>454</v>
      </c>
      <c r="C43" s="410" t="s">
        <v>455</v>
      </c>
      <c r="D43" s="685"/>
      <c r="E43" s="685"/>
      <c r="F43" s="685"/>
      <c r="G43" s="679"/>
      <c r="H43" s="389"/>
      <c r="L43" s="391"/>
    </row>
    <row r="44" spans="1:16" ht="16.149999999999999" customHeight="1" x14ac:dyDescent="0.2">
      <c r="A44" s="202"/>
      <c r="B44" s="409" t="s">
        <v>757</v>
      </c>
      <c r="C44" s="410" t="s">
        <v>456</v>
      </c>
      <c r="D44" s="685"/>
      <c r="E44" s="685"/>
      <c r="F44" s="685"/>
      <c r="G44" s="677"/>
      <c r="H44" s="389"/>
    </row>
    <row r="45" spans="1:16" ht="16.149999999999999" customHeight="1" x14ac:dyDescent="0.2">
      <c r="A45" s="202"/>
      <c r="B45" s="409" t="s">
        <v>1367</v>
      </c>
      <c r="C45" s="410"/>
      <c r="D45" s="318"/>
      <c r="E45" s="318"/>
      <c r="F45" s="318"/>
      <c r="G45" s="356">
        <v>1965.43</v>
      </c>
      <c r="H45" s="389"/>
    </row>
    <row r="46" spans="1:16" ht="27" customHeight="1" x14ac:dyDescent="0.25">
      <c r="A46" s="202"/>
      <c r="B46" s="411" t="s">
        <v>457</v>
      </c>
      <c r="C46" s="395" t="s">
        <v>422</v>
      </c>
      <c r="D46" s="395">
        <v>0</v>
      </c>
      <c r="E46" s="395">
        <v>0</v>
      </c>
      <c r="F46" s="395">
        <v>0</v>
      </c>
      <c r="G46" s="365"/>
      <c r="H46" s="389"/>
      <c r="I46" s="170">
        <v>5500</v>
      </c>
      <c r="J46" s="391"/>
    </row>
    <row r="47" spans="1:16" ht="39.75" customHeight="1" x14ac:dyDescent="0.25">
      <c r="A47" s="202"/>
      <c r="B47" s="411" t="s">
        <v>458</v>
      </c>
      <c r="C47" s="412" t="s">
        <v>455</v>
      </c>
      <c r="D47" s="395">
        <f>E47*F9</f>
        <v>0</v>
      </c>
      <c r="E47" s="395">
        <f>F47*C9</f>
        <v>0</v>
      </c>
      <c r="F47" s="395">
        <v>0</v>
      </c>
      <c r="G47" s="365"/>
      <c r="H47" s="389"/>
    </row>
    <row r="48" spans="1:16" ht="55.5" customHeight="1" x14ac:dyDescent="0.2">
      <c r="A48" s="192"/>
      <c r="B48" s="413" t="s">
        <v>646</v>
      </c>
      <c r="C48" s="208" t="s">
        <v>416</v>
      </c>
      <c r="D48" s="204">
        <f>E48*F9</f>
        <v>748.21500000000015</v>
      </c>
      <c r="E48" s="204">
        <f>F48*C9</f>
        <v>249.40500000000003</v>
      </c>
      <c r="F48" s="204">
        <v>0.05</v>
      </c>
      <c r="G48" s="205">
        <v>0</v>
      </c>
      <c r="H48" s="477"/>
      <c r="J48" s="406"/>
      <c r="K48" s="403"/>
      <c r="L48" s="391"/>
    </row>
    <row r="49" spans="1:12" ht="39" customHeight="1" x14ac:dyDescent="0.3">
      <c r="A49" s="217"/>
      <c r="B49" s="396" t="s">
        <v>459</v>
      </c>
      <c r="C49" s="208" t="s">
        <v>460</v>
      </c>
      <c r="D49" s="227">
        <f>E49*F9</f>
        <v>17957.16</v>
      </c>
      <c r="E49" s="227">
        <f>F49*C9</f>
        <v>5985.72</v>
      </c>
      <c r="F49" s="227">
        <v>1.2</v>
      </c>
      <c r="G49" s="254">
        <f>D49</f>
        <v>17957.16</v>
      </c>
      <c r="H49" s="389"/>
      <c r="L49" s="391"/>
    </row>
    <row r="50" spans="1:12" ht="31.5" customHeight="1" x14ac:dyDescent="0.25">
      <c r="A50" s="217"/>
      <c r="B50" s="411" t="s">
        <v>461</v>
      </c>
      <c r="C50" s="412" t="s">
        <v>455</v>
      </c>
      <c r="D50" s="395">
        <v>0</v>
      </c>
      <c r="E50" s="395">
        <v>0</v>
      </c>
      <c r="F50" s="395">
        <v>0</v>
      </c>
      <c r="G50" s="365">
        <v>0</v>
      </c>
      <c r="H50" s="389"/>
    </row>
    <row r="51" spans="1:12" ht="27.95" customHeight="1" x14ac:dyDescent="0.25">
      <c r="A51" s="217"/>
      <c r="B51" s="414" t="s">
        <v>462</v>
      </c>
      <c r="C51" s="412" t="s">
        <v>455</v>
      </c>
      <c r="D51" s="395">
        <v>0</v>
      </c>
      <c r="E51" s="395">
        <v>0</v>
      </c>
      <c r="F51" s="395">
        <v>0</v>
      </c>
      <c r="G51" s="365">
        <v>0</v>
      </c>
      <c r="H51" s="389"/>
    </row>
    <row r="52" spans="1:12" ht="31.5" customHeight="1" x14ac:dyDescent="0.25">
      <c r="A52" s="226"/>
      <c r="B52" s="380" t="s">
        <v>463</v>
      </c>
      <c r="C52" s="208"/>
      <c r="D52" s="230">
        <f>E52*F9</f>
        <v>110586.17700000003</v>
      </c>
      <c r="E52" s="210">
        <f>F52*C9</f>
        <v>36862.059000000008</v>
      </c>
      <c r="F52" s="204">
        <f>F49+F48+F40+F35+F46</f>
        <v>7.3900000000000006</v>
      </c>
      <c r="G52" s="205">
        <f>G49+G48+G40+G35</f>
        <v>71632.88</v>
      </c>
      <c r="H52" s="477"/>
      <c r="J52" s="406"/>
      <c r="K52" s="406"/>
    </row>
    <row r="53" spans="1:12" ht="32.25" customHeight="1" x14ac:dyDescent="0.25">
      <c r="A53" s="226" t="s">
        <v>464</v>
      </c>
      <c r="B53" s="678" t="s">
        <v>794</v>
      </c>
      <c r="C53" s="678"/>
      <c r="D53" s="678"/>
      <c r="E53" s="678"/>
      <c r="F53" s="678"/>
      <c r="G53" s="365"/>
      <c r="H53" s="389"/>
    </row>
    <row r="54" spans="1:12" ht="12" customHeight="1" x14ac:dyDescent="0.25">
      <c r="A54" s="226"/>
      <c r="B54" s="415" t="s">
        <v>466</v>
      </c>
      <c r="C54" s="416" t="s">
        <v>467</v>
      </c>
      <c r="D54" s="417">
        <f>E54*F9</f>
        <v>0</v>
      </c>
      <c r="E54" s="417">
        <v>0</v>
      </c>
      <c r="F54" s="417">
        <v>0</v>
      </c>
      <c r="G54" s="234">
        <f>H54+I54</f>
        <v>15944.2</v>
      </c>
      <c r="H54" s="479">
        <v>8309.02</v>
      </c>
      <c r="I54" s="170">
        <v>7635.18</v>
      </c>
    </row>
    <row r="55" spans="1:12" ht="15" customHeight="1" x14ac:dyDescent="0.25">
      <c r="A55" s="226"/>
      <c r="B55" s="415" t="s">
        <v>468</v>
      </c>
      <c r="C55" s="416" t="s">
        <v>467</v>
      </c>
      <c r="D55" s="417">
        <f>E55*F9</f>
        <v>0</v>
      </c>
      <c r="E55" s="417">
        <v>0</v>
      </c>
      <c r="F55" s="417">
        <v>0</v>
      </c>
      <c r="G55" s="234">
        <v>27404.240000000002</v>
      </c>
      <c r="H55" s="479"/>
    </row>
    <row r="56" spans="1:12" ht="17.25" customHeight="1" x14ac:dyDescent="0.25">
      <c r="A56" s="226"/>
      <c r="B56" s="415" t="s">
        <v>759</v>
      </c>
      <c r="C56" s="416" t="s">
        <v>467</v>
      </c>
      <c r="D56" s="417">
        <v>0</v>
      </c>
      <c r="E56" s="417">
        <v>0</v>
      </c>
      <c r="F56" s="417">
        <v>0</v>
      </c>
      <c r="G56" s="234">
        <v>1973.26</v>
      </c>
      <c r="H56" s="479"/>
    </row>
    <row r="57" spans="1:12" ht="19.5" customHeight="1" x14ac:dyDescent="0.25">
      <c r="A57" s="226"/>
      <c r="B57" s="415" t="s">
        <v>469</v>
      </c>
      <c r="C57" s="416" t="s">
        <v>467</v>
      </c>
      <c r="D57" s="417">
        <v>0</v>
      </c>
      <c r="E57" s="417">
        <v>0</v>
      </c>
      <c r="F57" s="417">
        <v>0</v>
      </c>
      <c r="G57" s="234">
        <v>1228.5</v>
      </c>
      <c r="H57" s="479"/>
    </row>
    <row r="58" spans="1:12" ht="13.5" customHeight="1" x14ac:dyDescent="0.25">
      <c r="A58" s="226"/>
      <c r="B58" s="418" t="s">
        <v>470</v>
      </c>
      <c r="C58" s="416"/>
      <c r="D58" s="242">
        <f>D54+D55+D56+D57</f>
        <v>0</v>
      </c>
      <c r="E58" s="242">
        <f>F58*C9</f>
        <v>0</v>
      </c>
      <c r="F58" s="419">
        <f>F54+F55</f>
        <v>0</v>
      </c>
      <c r="G58" s="205">
        <f>G54+G55+G56+G57</f>
        <v>46550.200000000004</v>
      </c>
      <c r="H58" s="477"/>
    </row>
    <row r="59" spans="1:12" ht="16.7" customHeight="1" x14ac:dyDescent="0.25">
      <c r="A59" s="235" t="s">
        <v>795</v>
      </c>
      <c r="B59" s="678" t="s">
        <v>471</v>
      </c>
      <c r="C59" s="678"/>
      <c r="D59" s="678"/>
      <c r="E59" s="678"/>
      <c r="F59" s="678"/>
      <c r="G59" s="365"/>
      <c r="H59" s="389"/>
    </row>
    <row r="60" spans="1:12" ht="16.7" customHeight="1" x14ac:dyDescent="0.25">
      <c r="A60" s="221"/>
      <c r="B60" s="420" t="s">
        <v>472</v>
      </c>
      <c r="C60" s="259"/>
      <c r="D60" s="237">
        <f>E60*F9</f>
        <v>29778.957000000002</v>
      </c>
      <c r="E60" s="227">
        <f>F60*C9</f>
        <v>9926.3190000000013</v>
      </c>
      <c r="F60" s="227">
        <v>1.99</v>
      </c>
      <c r="G60" s="205">
        <f>D60</f>
        <v>29778.957000000002</v>
      </c>
      <c r="H60" s="477"/>
    </row>
    <row r="61" spans="1:12" ht="46.5" customHeight="1" x14ac:dyDescent="0.25">
      <c r="A61" s="221"/>
      <c r="B61" s="421" t="s">
        <v>796</v>
      </c>
      <c r="C61" s="422" t="s">
        <v>416</v>
      </c>
      <c r="D61" s="238"/>
      <c r="E61" s="238"/>
      <c r="F61" s="227"/>
      <c r="G61" s="205"/>
      <c r="H61" s="477"/>
    </row>
    <row r="62" spans="1:12" ht="18" customHeight="1" x14ac:dyDescent="0.3">
      <c r="A62" s="235"/>
      <c r="B62" s="420" t="s">
        <v>476</v>
      </c>
      <c r="C62" s="375"/>
      <c r="D62" s="237">
        <f>D60+D52+D33+D14+H39</f>
        <v>317392.80300000001</v>
      </c>
      <c r="E62" s="227">
        <f>E60+E52+E33+E14</f>
        <v>105797.60100000001</v>
      </c>
      <c r="F62" s="241">
        <f>F60+F52+F33+F14+F58</f>
        <v>21.21</v>
      </c>
      <c r="G62" s="205">
        <f>G60+G58+G52+G33+G14+G19</f>
        <v>276324.913</v>
      </c>
      <c r="H62" s="477"/>
    </row>
    <row r="63" spans="1:12" ht="18.95" customHeight="1" x14ac:dyDescent="0.25">
      <c r="A63" s="243"/>
      <c r="B63" s="380" t="s">
        <v>799</v>
      </c>
      <c r="C63" s="233" t="s">
        <v>416</v>
      </c>
      <c r="D63" s="237">
        <f>E63*F9</f>
        <v>26786.097000000002</v>
      </c>
      <c r="E63" s="227">
        <f>F63*C9</f>
        <v>8928.6990000000005</v>
      </c>
      <c r="F63" s="227">
        <v>1.79</v>
      </c>
      <c r="G63" s="205">
        <v>5713.43</v>
      </c>
      <c r="H63" s="477"/>
      <c r="L63" s="391"/>
    </row>
    <row r="64" spans="1:12" ht="18.95" customHeight="1" x14ac:dyDescent="0.25">
      <c r="A64" s="243"/>
      <c r="B64" s="423" t="s">
        <v>923</v>
      </c>
      <c r="C64" s="423"/>
      <c r="D64" s="245">
        <f>D62+D63</f>
        <v>344178.9</v>
      </c>
      <c r="E64" s="246">
        <f>F64*C9</f>
        <v>114726.3</v>
      </c>
      <c r="F64" s="246">
        <f>F62+F63</f>
        <v>23</v>
      </c>
      <c r="G64" s="205">
        <f>G62+G63</f>
        <v>282038.34299999999</v>
      </c>
      <c r="H64" s="477">
        <v>229452.6</v>
      </c>
    </row>
    <row r="65" spans="1:9" ht="21" customHeight="1" x14ac:dyDescent="0.25">
      <c r="A65" s="381"/>
      <c r="B65" s="247" t="s">
        <v>920</v>
      </c>
      <c r="C65" s="243"/>
      <c r="D65" s="245"/>
      <c r="E65" s="246"/>
      <c r="F65" s="246"/>
      <c r="G65" s="205">
        <f>G70+G71</f>
        <v>94659.03</v>
      </c>
      <c r="H65" s="476"/>
      <c r="I65" s="170">
        <v>34.909999999999997</v>
      </c>
    </row>
    <row r="66" spans="1:9" ht="24" customHeight="1" x14ac:dyDescent="0.25">
      <c r="A66" s="383"/>
      <c r="B66" s="229" t="s">
        <v>647</v>
      </c>
      <c r="C66" s="219"/>
      <c r="D66" s="242"/>
      <c r="E66" s="242"/>
      <c r="F66" s="172"/>
      <c r="G66" s="472">
        <f>G65-G64</f>
        <v>-187379.31299999999</v>
      </c>
    </row>
    <row r="67" spans="1:9" ht="15.75" x14ac:dyDescent="0.2">
      <c r="A67" s="249"/>
      <c r="B67" s="229"/>
      <c r="C67" s="219"/>
      <c r="D67" s="242"/>
      <c r="E67" s="242"/>
      <c r="F67" s="172"/>
      <c r="G67" s="382"/>
    </row>
    <row r="68" spans="1:9" ht="15.75" x14ac:dyDescent="0.25">
      <c r="A68" s="249"/>
      <c r="B68" s="229" t="s">
        <v>663</v>
      </c>
      <c r="C68" s="219"/>
      <c r="D68" s="242"/>
      <c r="E68" s="242"/>
      <c r="F68" s="172"/>
      <c r="G68" s="472">
        <f>G69-G70</f>
        <v>198798.84</v>
      </c>
    </row>
    <row r="69" spans="1:9" ht="15.75" x14ac:dyDescent="0.25">
      <c r="A69" s="251">
        <v>0.06</v>
      </c>
      <c r="B69" s="221" t="s">
        <v>921</v>
      </c>
      <c r="C69" s="219"/>
      <c r="D69" s="219"/>
      <c r="E69" s="219"/>
      <c r="F69" s="172"/>
      <c r="G69" s="254">
        <v>293457.87</v>
      </c>
      <c r="I69" s="170">
        <v>229452.6</v>
      </c>
    </row>
    <row r="70" spans="1:9" ht="15.75" x14ac:dyDescent="0.25">
      <c r="A70" s="252"/>
      <c r="B70" s="250" t="s">
        <v>920</v>
      </c>
      <c r="C70" s="249"/>
      <c r="D70" s="249"/>
      <c r="E70" s="249"/>
      <c r="F70" s="172"/>
      <c r="G70" s="254">
        <v>94659.03</v>
      </c>
    </row>
    <row r="71" spans="1:9" x14ac:dyDescent="0.2">
      <c r="C71" s="253"/>
      <c r="D71" s="253"/>
      <c r="E71" s="253"/>
    </row>
    <row r="72" spans="1:9" x14ac:dyDescent="0.2">
      <c r="C72" s="253"/>
      <c r="D72" s="253"/>
      <c r="E72" s="253"/>
    </row>
    <row r="73" spans="1:9" x14ac:dyDescent="0.2">
      <c r="C73" s="253"/>
      <c r="D73" s="253"/>
      <c r="E73" s="253"/>
    </row>
    <row r="74" spans="1:9" x14ac:dyDescent="0.2">
      <c r="C74" s="253"/>
      <c r="D74" s="253"/>
      <c r="E74" s="253"/>
    </row>
    <row r="75" spans="1:9" x14ac:dyDescent="0.2">
      <c r="C75" s="253"/>
      <c r="D75" s="253"/>
      <c r="E75" s="253"/>
    </row>
    <row r="76" spans="1:9" x14ac:dyDescent="0.2">
      <c r="C76" s="253"/>
      <c r="D76" s="253"/>
      <c r="E76" s="253"/>
    </row>
    <row r="77" spans="1:9" x14ac:dyDescent="0.2">
      <c r="C77" s="253"/>
      <c r="D77" s="253"/>
      <c r="E77" s="253"/>
    </row>
    <row r="78" spans="1:9" x14ac:dyDescent="0.2">
      <c r="C78" s="253"/>
      <c r="D78" s="253"/>
      <c r="E78" s="253"/>
    </row>
    <row r="79" spans="1:9" x14ac:dyDescent="0.2">
      <c r="C79" s="253"/>
      <c r="D79" s="253"/>
      <c r="E79" s="253"/>
    </row>
    <row r="80" spans="1:9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</sheetData>
  <sheetProtection selectLockedCells="1" selectUnlockedCells="1"/>
  <mergeCells count="30">
    <mergeCell ref="B53:F53"/>
    <mergeCell ref="B59:F59"/>
    <mergeCell ref="A35:A38"/>
    <mergeCell ref="D36:D38"/>
    <mergeCell ref="E36:E38"/>
    <mergeCell ref="F36:F38"/>
    <mergeCell ref="G27:G28"/>
    <mergeCell ref="G36:G38"/>
    <mergeCell ref="D41:D44"/>
    <mergeCell ref="E41:E44"/>
    <mergeCell ref="F41:F44"/>
    <mergeCell ref="G41:G44"/>
    <mergeCell ref="B34:F34"/>
    <mergeCell ref="C8:E8"/>
    <mergeCell ref="A9:B9"/>
    <mergeCell ref="C9:E9"/>
    <mergeCell ref="C10:E10"/>
    <mergeCell ref="B13:F13"/>
    <mergeCell ref="B18:F18"/>
    <mergeCell ref="C27:C28"/>
    <mergeCell ref="D27:D28"/>
    <mergeCell ref="E27:E28"/>
    <mergeCell ref="F27:F28"/>
    <mergeCell ref="A7:B7"/>
    <mergeCell ref="C7:E7"/>
    <mergeCell ref="D1:F1"/>
    <mergeCell ref="D2:F2"/>
    <mergeCell ref="D3:F3"/>
    <mergeCell ref="A5:E5"/>
    <mergeCell ref="A6:F6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A5D4E-0961-4AA4-B509-DB40B9EB5CCE}">
  <sheetPr>
    <tabColor rgb="FF00B0F0"/>
  </sheetPr>
  <dimension ref="A1:J116"/>
  <sheetViews>
    <sheetView topLeftCell="B52" zoomScale="80" zoomScaleNormal="80" workbookViewId="0">
      <selection activeCell="G60" sqref="G60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1.85546875" style="170" customWidth="1"/>
    <col min="5" max="5" width="11.42578125" style="170" hidden="1" customWidth="1"/>
    <col min="6" max="6" width="13.5703125" style="170" hidden="1" customWidth="1"/>
    <col min="7" max="8" width="20.7109375" style="170" customWidth="1"/>
    <col min="9" max="16384" width="9.140625" style="170"/>
  </cols>
  <sheetData>
    <row r="1" spans="1:8" ht="22.5" customHeight="1" x14ac:dyDescent="0.3">
      <c r="A1" s="686" t="s">
        <v>747</v>
      </c>
      <c r="B1" s="687"/>
      <c r="C1" s="687"/>
      <c r="D1" s="687"/>
      <c r="E1" s="687"/>
      <c r="F1" s="688"/>
      <c r="G1" s="172"/>
    </row>
    <row r="2" spans="1:8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8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8" ht="18.75" customHeight="1" x14ac:dyDescent="0.25">
      <c r="A4" s="173"/>
      <c r="B4" s="176" t="s">
        <v>403</v>
      </c>
      <c r="C4" s="670">
        <v>4887.5</v>
      </c>
      <c r="D4" s="670"/>
      <c r="E4" s="670"/>
      <c r="F4" s="174"/>
      <c r="G4" s="172"/>
    </row>
    <row r="5" spans="1:8" ht="17.25" customHeight="1" x14ac:dyDescent="0.25">
      <c r="A5" s="671" t="s">
        <v>748</v>
      </c>
      <c r="B5" s="671"/>
      <c r="C5" s="672">
        <v>4581</v>
      </c>
      <c r="D5" s="672"/>
      <c r="E5" s="672"/>
      <c r="F5" s="176">
        <v>5</v>
      </c>
      <c r="G5" s="172"/>
    </row>
    <row r="6" spans="1:8" ht="18" customHeight="1" x14ac:dyDescent="0.25">
      <c r="A6" s="176"/>
      <c r="B6" s="176" t="s">
        <v>405</v>
      </c>
      <c r="C6" s="672">
        <v>6</v>
      </c>
      <c r="D6" s="672"/>
      <c r="E6" s="672"/>
      <c r="F6" s="177"/>
      <c r="G6" s="172"/>
    </row>
    <row r="7" spans="1:8" ht="19.5" customHeight="1" x14ac:dyDescent="0.25">
      <c r="A7" s="176"/>
      <c r="B7" s="176" t="s">
        <v>406</v>
      </c>
      <c r="C7" s="672">
        <v>1977</v>
      </c>
      <c r="D7" s="672"/>
      <c r="E7" s="672"/>
      <c r="F7" s="177" t="s">
        <v>749</v>
      </c>
      <c r="G7" s="172"/>
    </row>
    <row r="8" spans="1:8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469" t="s">
        <v>918</v>
      </c>
      <c r="H8" s="480"/>
    </row>
    <row r="9" spans="1:8" ht="18.95" customHeight="1" x14ac:dyDescent="0.2">
      <c r="A9" s="178"/>
      <c r="B9" s="178"/>
      <c r="C9" s="183"/>
      <c r="D9" s="183"/>
      <c r="E9" s="184"/>
      <c r="F9" s="185"/>
      <c r="G9" s="358">
        <v>0</v>
      </c>
      <c r="H9" s="474"/>
    </row>
    <row r="10" spans="1:8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8" ht="155.1" customHeight="1" x14ac:dyDescent="0.3">
      <c r="A11" s="187"/>
      <c r="B11" s="360" t="s">
        <v>750</v>
      </c>
      <c r="C11" s="361"/>
      <c r="D11" s="362">
        <f>E11*F5</f>
        <v>42603.3</v>
      </c>
      <c r="E11" s="362">
        <f>F11*C5</f>
        <v>8520.66</v>
      </c>
      <c r="F11" s="362">
        <f>F12+F13</f>
        <v>1.86</v>
      </c>
      <c r="G11" s="363">
        <f>G12+G13</f>
        <v>4164.16</v>
      </c>
      <c r="H11" s="475"/>
    </row>
    <row r="12" spans="1:8" ht="18.95" customHeight="1" x14ac:dyDescent="0.25">
      <c r="A12" s="187"/>
      <c r="B12" s="364" t="s">
        <v>751</v>
      </c>
      <c r="C12" s="361" t="s">
        <v>416</v>
      </c>
      <c r="D12" s="362">
        <f>E12*F5</f>
        <v>6871.5</v>
      </c>
      <c r="E12" s="362">
        <f>F12*C5</f>
        <v>1374.3</v>
      </c>
      <c r="F12" s="362">
        <v>0.3</v>
      </c>
      <c r="G12" s="363">
        <v>0</v>
      </c>
      <c r="H12" s="475"/>
    </row>
    <row r="13" spans="1:8" ht="23.1" customHeight="1" x14ac:dyDescent="0.25">
      <c r="A13" s="187"/>
      <c r="B13" s="364" t="s">
        <v>752</v>
      </c>
      <c r="C13" s="361" t="s">
        <v>418</v>
      </c>
      <c r="D13" s="362">
        <f>E13*F5</f>
        <v>35731.800000000003</v>
      </c>
      <c r="E13" s="362">
        <f>F13*C5</f>
        <v>7146.3600000000006</v>
      </c>
      <c r="F13" s="362">
        <v>1.56</v>
      </c>
      <c r="G13" s="363">
        <v>4164.16</v>
      </c>
      <c r="H13" s="475"/>
    </row>
    <row r="14" spans="1:8" ht="37.5" customHeight="1" x14ac:dyDescent="0.2">
      <c r="A14" s="192" t="s">
        <v>419</v>
      </c>
      <c r="B14" s="690" t="s">
        <v>420</v>
      </c>
      <c r="C14" s="690"/>
      <c r="D14" s="690"/>
      <c r="E14" s="690"/>
      <c r="F14" s="690"/>
      <c r="G14" s="365"/>
      <c r="H14" s="389"/>
    </row>
    <row r="15" spans="1:8" ht="12.95" customHeight="1" x14ac:dyDescent="0.2">
      <c r="A15" s="192"/>
      <c r="B15" s="193" t="s">
        <v>421</v>
      </c>
      <c r="C15" s="194" t="s">
        <v>422</v>
      </c>
      <c r="D15" s="194">
        <v>0</v>
      </c>
      <c r="E15" s="194">
        <v>0</v>
      </c>
      <c r="F15" s="194">
        <v>0</v>
      </c>
      <c r="G15" s="365">
        <v>0</v>
      </c>
      <c r="H15" s="389"/>
    </row>
    <row r="16" spans="1:8" ht="42.75" customHeight="1" x14ac:dyDescent="0.3">
      <c r="A16" s="192"/>
      <c r="B16" s="366" t="s">
        <v>423</v>
      </c>
      <c r="C16" s="361" t="s">
        <v>416</v>
      </c>
      <c r="D16" s="367">
        <f>E16*F5</f>
        <v>4581</v>
      </c>
      <c r="E16" s="367">
        <f>F16*C5</f>
        <v>916.2</v>
      </c>
      <c r="F16" s="368">
        <v>0.2</v>
      </c>
      <c r="G16" s="369">
        <v>0</v>
      </c>
      <c r="H16" s="476"/>
    </row>
    <row r="17" spans="1:10" ht="14.25" customHeight="1" x14ac:dyDescent="0.25">
      <c r="A17" s="192"/>
      <c r="B17" s="370" t="s">
        <v>424</v>
      </c>
      <c r="C17" s="371" t="s">
        <v>422</v>
      </c>
      <c r="D17" s="371">
        <v>0</v>
      </c>
      <c r="E17" s="371">
        <v>0</v>
      </c>
      <c r="F17" s="176">
        <v>0</v>
      </c>
      <c r="G17" s="365">
        <v>0</v>
      </c>
      <c r="H17" s="389"/>
    </row>
    <row r="18" spans="1:10" ht="18" customHeight="1" x14ac:dyDescent="0.25">
      <c r="A18" s="192"/>
      <c r="B18" s="370" t="s">
        <v>425</v>
      </c>
      <c r="C18" s="371" t="s">
        <v>422</v>
      </c>
      <c r="D18" s="371">
        <v>0</v>
      </c>
      <c r="E18" s="371">
        <v>0</v>
      </c>
      <c r="F18" s="371">
        <v>0</v>
      </c>
      <c r="G18" s="365">
        <v>0</v>
      </c>
      <c r="H18" s="389"/>
    </row>
    <row r="19" spans="1:10" ht="39" customHeight="1" x14ac:dyDescent="0.3">
      <c r="A19" s="200"/>
      <c r="B19" s="201" t="s">
        <v>426</v>
      </c>
      <c r="C19" s="202"/>
      <c r="D19" s="203">
        <f>E19*F5</f>
        <v>50391</v>
      </c>
      <c r="E19" s="204">
        <f>F19*C5</f>
        <v>10078.200000000001</v>
      </c>
      <c r="F19" s="204">
        <v>2.2000000000000002</v>
      </c>
      <c r="G19" s="205">
        <f>D19</f>
        <v>50391</v>
      </c>
      <c r="H19" s="477"/>
    </row>
    <row r="20" spans="1:10" ht="65.099999999999994" customHeight="1" x14ac:dyDescent="0.25">
      <c r="A20" s="206"/>
      <c r="B20" s="207" t="s">
        <v>427</v>
      </c>
      <c r="C20" s="194" t="s">
        <v>428</v>
      </c>
      <c r="D20" s="208"/>
      <c r="E20" s="208"/>
      <c r="F20" s="208"/>
      <c r="G20" s="278">
        <f>D20</f>
        <v>0</v>
      </c>
      <c r="H20" s="478"/>
    </row>
    <row r="21" spans="1:10" ht="68.25" customHeight="1" x14ac:dyDescent="0.2">
      <c r="A21" s="206"/>
      <c r="B21" s="372" t="s">
        <v>429</v>
      </c>
      <c r="C21" s="194" t="s">
        <v>430</v>
      </c>
      <c r="D21" s="210">
        <f>E21*F5</f>
        <v>13743</v>
      </c>
      <c r="E21" s="210">
        <f>F21*C5</f>
        <v>2748.6</v>
      </c>
      <c r="F21" s="210">
        <v>0.6</v>
      </c>
      <c r="G21" s="205">
        <f>D21</f>
        <v>13743</v>
      </c>
      <c r="H21" s="477"/>
    </row>
    <row r="22" spans="1:10" ht="18" customHeight="1" x14ac:dyDescent="0.3">
      <c r="A22" s="211"/>
      <c r="B22" s="201" t="s">
        <v>431</v>
      </c>
      <c r="C22" s="202" t="s">
        <v>416</v>
      </c>
      <c r="D22" s="203">
        <f>E22*F5</f>
        <v>28631.25</v>
      </c>
      <c r="E22" s="204">
        <f>F22*C5</f>
        <v>5726.25</v>
      </c>
      <c r="F22" s="204">
        <f>F23+F25</f>
        <v>1.25</v>
      </c>
      <c r="G22" s="205">
        <f>G23+G25</f>
        <v>25195.5</v>
      </c>
      <c r="H22" s="477"/>
    </row>
    <row r="23" spans="1:10" ht="15.95" customHeight="1" x14ac:dyDescent="0.25">
      <c r="A23" s="206"/>
      <c r="B23" s="212" t="s">
        <v>432</v>
      </c>
      <c r="C23" s="674" t="s">
        <v>428</v>
      </c>
      <c r="D23" s="675">
        <f>E23*F5</f>
        <v>25195.5</v>
      </c>
      <c r="E23" s="675">
        <f>F23*C5</f>
        <v>5039.1000000000004</v>
      </c>
      <c r="F23" s="675">
        <v>1.1000000000000001</v>
      </c>
      <c r="G23" s="676">
        <f>D23</f>
        <v>25195.5</v>
      </c>
      <c r="H23" s="478"/>
    </row>
    <row r="24" spans="1:10" ht="29.1" customHeight="1" x14ac:dyDescent="0.25">
      <c r="A24" s="206"/>
      <c r="B24" s="212" t="s">
        <v>433</v>
      </c>
      <c r="C24" s="674"/>
      <c r="D24" s="675"/>
      <c r="E24" s="675"/>
      <c r="F24" s="675"/>
      <c r="G24" s="677"/>
      <c r="H24" s="389"/>
    </row>
    <row r="25" spans="1:10" ht="21" customHeight="1" x14ac:dyDescent="0.2">
      <c r="A25" s="206"/>
      <c r="B25" s="373" t="s">
        <v>753</v>
      </c>
      <c r="C25" s="213" t="s">
        <v>434</v>
      </c>
      <c r="D25" s="208">
        <f>E25*F5</f>
        <v>3435.75</v>
      </c>
      <c r="E25" s="208">
        <f>F25*C5</f>
        <v>687.15</v>
      </c>
      <c r="F25" s="208">
        <v>0.15</v>
      </c>
      <c r="G25" s="365">
        <v>0</v>
      </c>
      <c r="H25" s="389"/>
    </row>
    <row r="26" spans="1:10" ht="39" customHeight="1" x14ac:dyDescent="0.3">
      <c r="A26" s="206"/>
      <c r="B26" s="201" t="s">
        <v>435</v>
      </c>
      <c r="C26" s="202" t="s">
        <v>436</v>
      </c>
      <c r="D26" s="208">
        <f>E26*F5</f>
        <v>3435.75</v>
      </c>
      <c r="E26" s="208">
        <f>F26*C5</f>
        <v>687.15</v>
      </c>
      <c r="F26" s="210">
        <v>0.15</v>
      </c>
      <c r="G26" s="365">
        <v>0</v>
      </c>
      <c r="H26" s="389"/>
    </row>
    <row r="27" spans="1:10" ht="21.75" customHeight="1" x14ac:dyDescent="0.25">
      <c r="A27" s="206"/>
      <c r="B27" s="374" t="s">
        <v>437</v>
      </c>
      <c r="C27" s="371" t="s">
        <v>438</v>
      </c>
      <c r="D27" s="371">
        <f>E27*F5</f>
        <v>0</v>
      </c>
      <c r="E27" s="371">
        <f>F27*C5</f>
        <v>0</v>
      </c>
      <c r="F27" s="375">
        <v>0</v>
      </c>
      <c r="G27" s="365">
        <v>0</v>
      </c>
      <c r="H27" s="389"/>
    </row>
    <row r="28" spans="1:10" ht="15.75" x14ac:dyDescent="0.25">
      <c r="A28" s="202"/>
      <c r="B28" s="217" t="s">
        <v>439</v>
      </c>
      <c r="C28" s="194"/>
      <c r="D28" s="203">
        <f>E28*F5</f>
        <v>100782</v>
      </c>
      <c r="E28" s="204">
        <f>E16+E19+E21+E22+E26</f>
        <v>20156.400000000001</v>
      </c>
      <c r="F28" s="204">
        <f>F16+F19+F22+F26+F27+F21</f>
        <v>4.4000000000000004</v>
      </c>
      <c r="G28" s="205">
        <f>G22+G21+G19</f>
        <v>89329.5</v>
      </c>
      <c r="H28" s="477"/>
    </row>
    <row r="29" spans="1:10" ht="22.5" customHeight="1" x14ac:dyDescent="0.2">
      <c r="A29" s="192" t="s">
        <v>440</v>
      </c>
      <c r="B29" s="693" t="s">
        <v>441</v>
      </c>
      <c r="C29" s="693"/>
      <c r="D29" s="693"/>
      <c r="E29" s="693"/>
      <c r="F29" s="693"/>
      <c r="G29" s="365"/>
      <c r="H29" s="389"/>
    </row>
    <row r="30" spans="1:10" ht="18.95" customHeight="1" x14ac:dyDescent="0.3">
      <c r="A30" s="680"/>
      <c r="B30" s="201" t="s">
        <v>442</v>
      </c>
      <c r="C30" s="202"/>
      <c r="D30" s="204">
        <f>E30*5</f>
        <v>79938.45</v>
      </c>
      <c r="E30" s="210">
        <f>F30*C5</f>
        <v>15987.69</v>
      </c>
      <c r="F30" s="210">
        <f>F31+F34</f>
        <v>3.49</v>
      </c>
      <c r="G30" s="205">
        <f>G31+G34+G35</f>
        <v>48546.429999999993</v>
      </c>
      <c r="H30" s="477"/>
    </row>
    <row r="31" spans="1:10" ht="15" customHeight="1" x14ac:dyDescent="0.2">
      <c r="A31" s="680"/>
      <c r="B31" s="218" t="s">
        <v>443</v>
      </c>
      <c r="C31" s="202" t="s">
        <v>754</v>
      </c>
      <c r="D31" s="681">
        <f>E31*F5</f>
        <v>68485.95</v>
      </c>
      <c r="E31" s="683">
        <f>F31*C5</f>
        <v>13697.19</v>
      </c>
      <c r="F31" s="683">
        <v>2.99</v>
      </c>
      <c r="G31" s="676">
        <v>44320.34</v>
      </c>
      <c r="H31" s="478"/>
      <c r="J31" s="334"/>
    </row>
    <row r="32" spans="1:10" ht="16.149999999999999" customHeight="1" x14ac:dyDescent="0.2">
      <c r="A32" s="680"/>
      <c r="B32" s="219" t="s">
        <v>445</v>
      </c>
      <c r="C32" s="202" t="s">
        <v>754</v>
      </c>
      <c r="D32" s="682"/>
      <c r="E32" s="684"/>
      <c r="F32" s="684"/>
      <c r="G32" s="679"/>
      <c r="H32" s="389"/>
    </row>
    <row r="33" spans="1:8" ht="25.5" customHeight="1" x14ac:dyDescent="0.2">
      <c r="A33" s="680"/>
      <c r="B33" s="218" t="s">
        <v>446</v>
      </c>
      <c r="C33" s="194" t="s">
        <v>755</v>
      </c>
      <c r="D33" s="691"/>
      <c r="E33" s="692"/>
      <c r="F33" s="692"/>
      <c r="G33" s="677"/>
      <c r="H33" s="389"/>
    </row>
    <row r="34" spans="1:8" ht="14.25" customHeight="1" x14ac:dyDescent="0.2">
      <c r="A34" s="206"/>
      <c r="B34" s="218" t="s">
        <v>448</v>
      </c>
      <c r="C34" s="194" t="s">
        <v>428</v>
      </c>
      <c r="D34" s="220">
        <f>E34*5</f>
        <v>11452.5</v>
      </c>
      <c r="E34" s="208">
        <f>F34*C5</f>
        <v>2290.5</v>
      </c>
      <c r="F34" s="208">
        <v>0.5</v>
      </c>
      <c r="G34" s="356">
        <v>960</v>
      </c>
      <c r="H34" s="389"/>
    </row>
    <row r="35" spans="1:8" ht="14.25" customHeight="1" x14ac:dyDescent="0.2">
      <c r="A35" s="206"/>
      <c r="B35" s="218" t="s">
        <v>1364</v>
      </c>
      <c r="C35" s="194"/>
      <c r="D35" s="220"/>
      <c r="E35" s="208"/>
      <c r="F35" s="208"/>
      <c r="G35" s="356">
        <v>3266.09</v>
      </c>
      <c r="H35" s="389"/>
    </row>
    <row r="36" spans="1:8" ht="54" customHeight="1" x14ac:dyDescent="0.3">
      <c r="A36" s="206"/>
      <c r="B36" s="201" t="s">
        <v>449</v>
      </c>
      <c r="C36" s="202" t="s">
        <v>416</v>
      </c>
      <c r="D36" s="204">
        <f>E36*F5</f>
        <v>96201</v>
      </c>
      <c r="E36" s="204">
        <f>F36*C5</f>
        <v>19240.2</v>
      </c>
      <c r="F36" s="204">
        <v>4.2</v>
      </c>
      <c r="G36" s="205">
        <f>G37</f>
        <v>78972.539999999994</v>
      </c>
      <c r="H36" s="477"/>
    </row>
    <row r="37" spans="1:8" ht="14.25" customHeight="1" x14ac:dyDescent="0.25">
      <c r="A37" s="221"/>
      <c r="B37" s="218" t="s">
        <v>450</v>
      </c>
      <c r="C37" s="202" t="s">
        <v>756</v>
      </c>
      <c r="D37" s="685">
        <f>E37*F5</f>
        <v>96201</v>
      </c>
      <c r="E37" s="685">
        <f>F37*C5</f>
        <v>19240.2</v>
      </c>
      <c r="F37" s="685">
        <v>4.2</v>
      </c>
      <c r="G37" s="676">
        <v>78972.539999999994</v>
      </c>
      <c r="H37" s="478"/>
    </row>
    <row r="38" spans="1:8" ht="14.25" customHeight="1" x14ac:dyDescent="0.2">
      <c r="A38" s="202"/>
      <c r="B38" s="218" t="s">
        <v>453</v>
      </c>
      <c r="C38" s="202" t="s">
        <v>756</v>
      </c>
      <c r="D38" s="685"/>
      <c r="E38" s="685"/>
      <c r="F38" s="685"/>
      <c r="G38" s="679"/>
      <c r="H38" s="389"/>
    </row>
    <row r="39" spans="1:8" ht="24.75" customHeight="1" x14ac:dyDescent="0.2">
      <c r="A39" s="202"/>
      <c r="B39" s="222" t="s">
        <v>454</v>
      </c>
      <c r="C39" s="185" t="s">
        <v>455</v>
      </c>
      <c r="D39" s="685"/>
      <c r="E39" s="685"/>
      <c r="F39" s="685"/>
      <c r="G39" s="679"/>
      <c r="H39" s="389"/>
    </row>
    <row r="40" spans="1:8" ht="16.149999999999999" customHeight="1" x14ac:dyDescent="0.2">
      <c r="A40" s="202"/>
      <c r="B40" s="222" t="s">
        <v>757</v>
      </c>
      <c r="C40" s="185" t="s">
        <v>456</v>
      </c>
      <c r="D40" s="685"/>
      <c r="E40" s="685"/>
      <c r="F40" s="685"/>
      <c r="G40" s="677"/>
      <c r="H40" s="389"/>
    </row>
    <row r="41" spans="1:8" ht="27" customHeight="1" x14ac:dyDescent="0.25">
      <c r="A41" s="202"/>
      <c r="B41" s="376" t="s">
        <v>457</v>
      </c>
      <c r="C41" s="371" t="s">
        <v>422</v>
      </c>
      <c r="D41" s="371">
        <v>0</v>
      </c>
      <c r="E41" s="371">
        <v>0</v>
      </c>
      <c r="F41" s="371">
        <v>0</v>
      </c>
      <c r="G41" s="365">
        <v>0</v>
      </c>
      <c r="H41" s="389"/>
    </row>
    <row r="42" spans="1:8" ht="39.75" customHeight="1" x14ac:dyDescent="0.25">
      <c r="A42" s="202"/>
      <c r="B42" s="376" t="s">
        <v>458</v>
      </c>
      <c r="C42" s="377" t="s">
        <v>455</v>
      </c>
      <c r="D42" s="371">
        <f>E42*F5</f>
        <v>0</v>
      </c>
      <c r="E42" s="371">
        <f>F42*C5</f>
        <v>0</v>
      </c>
      <c r="F42" s="371">
        <v>0</v>
      </c>
      <c r="G42" s="365">
        <v>0</v>
      </c>
      <c r="H42" s="389"/>
    </row>
    <row r="43" spans="1:8" ht="55.5" customHeight="1" x14ac:dyDescent="0.2">
      <c r="A43" s="192"/>
      <c r="B43" s="225" t="s">
        <v>758</v>
      </c>
      <c r="C43" s="194" t="s">
        <v>416</v>
      </c>
      <c r="D43" s="204">
        <f>E43*F5</f>
        <v>1145.25</v>
      </c>
      <c r="E43" s="204">
        <f>F43*C5</f>
        <v>229.05</v>
      </c>
      <c r="F43" s="204">
        <v>0.05</v>
      </c>
      <c r="G43" s="205">
        <v>0</v>
      </c>
      <c r="H43" s="477"/>
    </row>
    <row r="44" spans="1:8" ht="39" customHeight="1" x14ac:dyDescent="0.3">
      <c r="A44" s="217"/>
      <c r="B44" s="201" t="s">
        <v>459</v>
      </c>
      <c r="C44" s="194" t="s">
        <v>460</v>
      </c>
      <c r="D44" s="226">
        <f>E44*F5</f>
        <v>27486</v>
      </c>
      <c r="E44" s="227">
        <f>F44*C5</f>
        <v>5497.2</v>
      </c>
      <c r="F44" s="226">
        <v>1.2</v>
      </c>
      <c r="G44" s="254">
        <f>D44</f>
        <v>27486</v>
      </c>
      <c r="H44" s="389"/>
    </row>
    <row r="45" spans="1:8" ht="31.5" customHeight="1" x14ac:dyDescent="0.25">
      <c r="A45" s="217"/>
      <c r="B45" s="376" t="s">
        <v>461</v>
      </c>
      <c r="C45" s="377" t="s">
        <v>455</v>
      </c>
      <c r="D45" s="371">
        <v>0</v>
      </c>
      <c r="E45" s="371">
        <v>0</v>
      </c>
      <c r="F45" s="371">
        <v>0</v>
      </c>
      <c r="G45" s="365">
        <v>0</v>
      </c>
      <c r="H45" s="389"/>
    </row>
    <row r="46" spans="1:8" ht="27.95" customHeight="1" x14ac:dyDescent="0.25">
      <c r="A46" s="217"/>
      <c r="B46" s="378" t="s">
        <v>462</v>
      </c>
      <c r="C46" s="377" t="s">
        <v>455</v>
      </c>
      <c r="D46" s="371">
        <v>0</v>
      </c>
      <c r="E46" s="371">
        <v>0</v>
      </c>
      <c r="F46" s="371">
        <v>0</v>
      </c>
      <c r="G46" s="365">
        <v>0</v>
      </c>
      <c r="H46" s="389"/>
    </row>
    <row r="47" spans="1:8" ht="31.5" customHeight="1" x14ac:dyDescent="0.25">
      <c r="A47" s="226"/>
      <c r="B47" s="229" t="s">
        <v>463</v>
      </c>
      <c r="C47" s="194"/>
      <c r="D47" s="230">
        <f>E47*F5</f>
        <v>204770.70000000004</v>
      </c>
      <c r="E47" s="210">
        <f>F47*C5</f>
        <v>40954.140000000007</v>
      </c>
      <c r="F47" s="204">
        <f>F44+F43+F36+F30</f>
        <v>8.9400000000000013</v>
      </c>
      <c r="G47" s="205">
        <f>G44+G43+G36+G30</f>
        <v>155004.96999999997</v>
      </c>
      <c r="H47" s="477"/>
    </row>
    <row r="48" spans="1:8" ht="31.5" customHeight="1" x14ac:dyDescent="0.25">
      <c r="A48" s="226" t="s">
        <v>464</v>
      </c>
      <c r="B48" s="693" t="s">
        <v>465</v>
      </c>
      <c r="C48" s="693"/>
      <c r="D48" s="693"/>
      <c r="E48" s="693"/>
      <c r="F48" s="693"/>
      <c r="G48" s="365"/>
      <c r="H48" s="389"/>
    </row>
    <row r="49" spans="1:10" ht="18" customHeight="1" x14ac:dyDescent="0.25">
      <c r="A49" s="226"/>
      <c r="B49" s="231" t="s">
        <v>466</v>
      </c>
      <c r="C49" s="232" t="s">
        <v>467</v>
      </c>
      <c r="D49" s="233">
        <f>E49*F5</f>
        <v>0</v>
      </c>
      <c r="E49" s="233">
        <v>0</v>
      </c>
      <c r="F49" s="233">
        <v>0</v>
      </c>
      <c r="G49" s="234">
        <f>H49+I49</f>
        <v>20272.78</v>
      </c>
      <c r="H49" s="479">
        <v>12487.93</v>
      </c>
      <c r="I49" s="170">
        <v>7784.85</v>
      </c>
    </row>
    <row r="50" spans="1:10" ht="17.25" customHeight="1" x14ac:dyDescent="0.25">
      <c r="A50" s="226"/>
      <c r="B50" s="231" t="s">
        <v>468</v>
      </c>
      <c r="C50" s="232" t="s">
        <v>467</v>
      </c>
      <c r="D50" s="233">
        <f>E50*F5</f>
        <v>0</v>
      </c>
      <c r="E50" s="233">
        <v>0</v>
      </c>
      <c r="F50" s="233">
        <v>0</v>
      </c>
      <c r="G50" s="234">
        <v>24141.59</v>
      </c>
      <c r="H50" s="479"/>
    </row>
    <row r="51" spans="1:10" ht="17.25" customHeight="1" x14ac:dyDescent="0.25">
      <c r="A51" s="226"/>
      <c r="B51" s="231" t="s">
        <v>759</v>
      </c>
      <c r="C51" s="232" t="s">
        <v>467</v>
      </c>
      <c r="D51" s="233">
        <f>E51*C64</f>
        <v>0</v>
      </c>
      <c r="E51" s="233">
        <v>0</v>
      </c>
      <c r="F51" s="233">
        <v>0</v>
      </c>
      <c r="G51" s="234">
        <v>2965.26</v>
      </c>
      <c r="H51" s="479"/>
    </row>
    <row r="52" spans="1:10" ht="17.25" customHeight="1" x14ac:dyDescent="0.25">
      <c r="A52" s="226"/>
      <c r="B52" s="231" t="s">
        <v>469</v>
      </c>
      <c r="C52" s="232" t="s">
        <v>467</v>
      </c>
      <c r="D52" s="233">
        <f>E52*C64</f>
        <v>0</v>
      </c>
      <c r="E52" s="233">
        <v>0</v>
      </c>
      <c r="F52" s="233">
        <v>0</v>
      </c>
      <c r="G52" s="234">
        <v>1846.12</v>
      </c>
      <c r="H52" s="479"/>
    </row>
    <row r="53" spans="1:10" ht="18" customHeight="1" x14ac:dyDescent="0.25">
      <c r="A53" s="226"/>
      <c r="B53" s="229" t="s">
        <v>470</v>
      </c>
      <c r="C53" s="232"/>
      <c r="D53" s="227">
        <f>D49+D50+D51+D52</f>
        <v>0</v>
      </c>
      <c r="E53" s="227">
        <f>F53*C5</f>
        <v>0</v>
      </c>
      <c r="F53" s="216">
        <f>F49+F50</f>
        <v>0</v>
      </c>
      <c r="G53" s="205">
        <f>G49+G50+G51+G52</f>
        <v>49225.75</v>
      </c>
      <c r="H53" s="477"/>
    </row>
    <row r="54" spans="1:10" ht="16.7" customHeight="1" x14ac:dyDescent="0.25">
      <c r="A54" s="235" t="s">
        <v>464</v>
      </c>
      <c r="B54" s="693" t="s">
        <v>471</v>
      </c>
      <c r="C54" s="693"/>
      <c r="D54" s="693"/>
      <c r="E54" s="693"/>
      <c r="F54" s="693"/>
      <c r="G54" s="365"/>
      <c r="H54" s="389"/>
    </row>
    <row r="55" spans="1:10" ht="16.7" customHeight="1" x14ac:dyDescent="0.25">
      <c r="A55" s="221"/>
      <c r="B55" s="229" t="s">
        <v>760</v>
      </c>
      <c r="C55" s="221"/>
      <c r="D55" s="237">
        <f>E55*F5</f>
        <v>82458.000000000015</v>
      </c>
      <c r="E55" s="227">
        <f>F55*C5</f>
        <v>16491.600000000002</v>
      </c>
      <c r="F55" s="227">
        <v>3.6</v>
      </c>
      <c r="G55" s="205">
        <v>78188.87</v>
      </c>
      <c r="H55" s="477"/>
      <c r="I55" s="170">
        <v>3048.8</v>
      </c>
    </row>
    <row r="56" spans="1:10" ht="16.7" customHeight="1" x14ac:dyDescent="0.25">
      <c r="A56" s="221"/>
      <c r="B56" s="231" t="s">
        <v>761</v>
      </c>
      <c r="C56" s="694" t="s">
        <v>416</v>
      </c>
      <c r="D56" s="696"/>
      <c r="E56" s="697"/>
      <c r="F56" s="698"/>
      <c r="G56" s="205"/>
      <c r="H56" s="477"/>
    </row>
    <row r="57" spans="1:10" ht="16.7" customHeight="1" x14ac:dyDescent="0.25">
      <c r="A57" s="221"/>
      <c r="B57" s="231" t="s">
        <v>925</v>
      </c>
      <c r="C57" s="695"/>
      <c r="D57" s="699"/>
      <c r="E57" s="700"/>
      <c r="F57" s="701"/>
      <c r="G57" s="205"/>
      <c r="H57" s="477"/>
    </row>
    <row r="58" spans="1:10" ht="22.5" customHeight="1" x14ac:dyDescent="0.3">
      <c r="A58" s="221"/>
      <c r="B58" s="236" t="s">
        <v>475</v>
      </c>
      <c r="C58" s="239"/>
      <c r="D58" s="238">
        <f>D11+D28+D47+D55</f>
        <v>430614</v>
      </c>
      <c r="E58" s="238">
        <f>F58*C5</f>
        <v>86122.8</v>
      </c>
      <c r="F58" s="240">
        <f>F55+F47+F28+F11</f>
        <v>18.8</v>
      </c>
      <c r="G58" s="205">
        <f>G55+G53+G47+G28+G11</f>
        <v>375913.24999999994</v>
      </c>
      <c r="H58" s="477"/>
    </row>
    <row r="59" spans="1:10" ht="18.95" customHeight="1" x14ac:dyDescent="0.25">
      <c r="A59" s="243"/>
      <c r="B59" s="229" t="s">
        <v>762</v>
      </c>
      <c r="C59" s="244" t="s">
        <v>416</v>
      </c>
      <c r="D59" s="237">
        <f>E59*F5</f>
        <v>28860.300000000003</v>
      </c>
      <c r="E59" s="227">
        <f>F59*C5</f>
        <v>5772.06</v>
      </c>
      <c r="F59" s="227">
        <v>1.26</v>
      </c>
      <c r="G59" s="205">
        <v>17095.3</v>
      </c>
      <c r="H59" s="477"/>
      <c r="J59" s="379"/>
    </row>
    <row r="60" spans="1:10" ht="18.95" customHeight="1" x14ac:dyDescent="0.25">
      <c r="A60" s="243"/>
      <c r="B60" s="380" t="s">
        <v>763</v>
      </c>
      <c r="C60" s="244"/>
      <c r="D60" s="237">
        <f>E60*F5</f>
        <v>21530.7</v>
      </c>
      <c r="E60" s="227">
        <f>F60*C5</f>
        <v>4306.1400000000003</v>
      </c>
      <c r="F60" s="227">
        <f>F58*J60</f>
        <v>0.94000000000000006</v>
      </c>
      <c r="G60" s="205">
        <f>G58*J60</f>
        <v>18795.662499999999</v>
      </c>
      <c r="H60" s="477"/>
      <c r="J60" s="170">
        <v>0.05</v>
      </c>
    </row>
    <row r="61" spans="1:10" ht="18.95" customHeight="1" x14ac:dyDescent="0.25">
      <c r="A61" s="243"/>
      <c r="B61" s="243" t="s">
        <v>923</v>
      </c>
      <c r="C61" s="243"/>
      <c r="D61" s="245">
        <f>D58+D59+D60</f>
        <v>481005</v>
      </c>
      <c r="E61" s="246">
        <f>F61*C5</f>
        <v>96201</v>
      </c>
      <c r="F61" s="246">
        <f>F60+F59+F58</f>
        <v>21</v>
      </c>
      <c r="G61" s="205">
        <f>G58+G59+G60</f>
        <v>411804.21249999991</v>
      </c>
      <c r="H61" s="477">
        <v>462701.2</v>
      </c>
    </row>
    <row r="62" spans="1:10" ht="18.95" customHeight="1" x14ac:dyDescent="0.25">
      <c r="A62" s="243"/>
      <c r="B62" s="247" t="s">
        <v>920</v>
      </c>
      <c r="C62" s="243"/>
      <c r="D62" s="245"/>
      <c r="E62" s="246"/>
      <c r="F62" s="246"/>
      <c r="G62" s="205">
        <f>G67</f>
        <v>283231.65000000002</v>
      </c>
      <c r="H62" s="477"/>
    </row>
    <row r="63" spans="1:10" ht="21" customHeight="1" x14ac:dyDescent="0.25">
      <c r="A63" s="381"/>
      <c r="B63" s="229" t="s">
        <v>647</v>
      </c>
      <c r="C63" s="219"/>
      <c r="D63" s="242"/>
      <c r="E63" s="242"/>
      <c r="F63" s="172"/>
      <c r="G63" s="472">
        <f>G62-G61</f>
        <v>-128572.56249999988</v>
      </c>
      <c r="H63" s="476"/>
    </row>
    <row r="64" spans="1:10" ht="21" customHeight="1" x14ac:dyDescent="0.2">
      <c r="A64" s="381"/>
      <c r="B64" s="229"/>
      <c r="C64" s="219"/>
      <c r="D64" s="242"/>
      <c r="E64" s="242"/>
      <c r="F64" s="172"/>
      <c r="G64" s="382"/>
      <c r="H64" s="481"/>
    </row>
    <row r="65" spans="1:8" ht="21" customHeight="1" x14ac:dyDescent="0.25">
      <c r="A65" s="381"/>
      <c r="B65" s="236" t="s">
        <v>663</v>
      </c>
      <c r="C65" s="219"/>
      <c r="D65" s="242"/>
      <c r="E65" s="242"/>
      <c r="F65" s="172"/>
      <c r="G65" s="503">
        <f>G66-G67</f>
        <v>220910.44999999995</v>
      </c>
      <c r="H65" s="481"/>
    </row>
    <row r="66" spans="1:8" ht="15.75" x14ac:dyDescent="0.25">
      <c r="A66" s="383"/>
      <c r="B66" s="221" t="s">
        <v>921</v>
      </c>
      <c r="C66" s="219"/>
      <c r="D66" s="219"/>
      <c r="E66" s="219"/>
      <c r="F66" s="172"/>
      <c r="G66" s="497">
        <v>504142.1</v>
      </c>
    </row>
    <row r="67" spans="1:8" ht="15.75" x14ac:dyDescent="0.25">
      <c r="A67" s="249"/>
      <c r="B67" s="250" t="s">
        <v>920</v>
      </c>
      <c r="C67" s="249"/>
      <c r="D67" s="249"/>
      <c r="E67" s="249"/>
      <c r="F67" s="172"/>
      <c r="G67" s="497">
        <v>283231.65000000002</v>
      </c>
    </row>
    <row r="68" spans="1:8" ht="15.75" x14ac:dyDescent="0.25">
      <c r="A68" s="249"/>
      <c r="B68" s="250"/>
      <c r="C68" s="249"/>
      <c r="D68" s="249"/>
      <c r="E68" s="249"/>
      <c r="F68" s="172"/>
      <c r="G68" s="172"/>
    </row>
    <row r="69" spans="1:8" ht="15.75" x14ac:dyDescent="0.25">
      <c r="A69" s="251">
        <v>0.06</v>
      </c>
      <c r="B69" s="250"/>
      <c r="C69" s="249"/>
      <c r="D69" s="249"/>
      <c r="E69" s="249"/>
      <c r="F69" s="172"/>
      <c r="G69" s="172"/>
    </row>
    <row r="70" spans="1:8" x14ac:dyDescent="0.2">
      <c r="A70" s="252"/>
      <c r="B70" s="252"/>
      <c r="C70" s="252"/>
      <c r="D70" s="252"/>
      <c r="E70" s="252"/>
    </row>
    <row r="71" spans="1:8" x14ac:dyDescent="0.2">
      <c r="C71" s="253"/>
      <c r="D71" s="253"/>
      <c r="E71" s="253"/>
    </row>
    <row r="72" spans="1:8" x14ac:dyDescent="0.2">
      <c r="C72" s="253"/>
      <c r="D72" s="253"/>
      <c r="E72" s="253"/>
    </row>
    <row r="73" spans="1:8" x14ac:dyDescent="0.2">
      <c r="C73" s="253"/>
      <c r="D73" s="253"/>
      <c r="E73" s="253"/>
    </row>
    <row r="74" spans="1:8" x14ac:dyDescent="0.2">
      <c r="C74" s="253"/>
      <c r="D74" s="253"/>
      <c r="E74" s="253"/>
    </row>
    <row r="75" spans="1:8" x14ac:dyDescent="0.2">
      <c r="C75" s="253"/>
      <c r="D75" s="253"/>
      <c r="E75" s="253"/>
    </row>
    <row r="76" spans="1:8" x14ac:dyDescent="0.2">
      <c r="C76" s="253"/>
      <c r="D76" s="253"/>
      <c r="E76" s="253"/>
    </row>
    <row r="77" spans="1:8" x14ac:dyDescent="0.2">
      <c r="C77" s="253"/>
      <c r="D77" s="253"/>
      <c r="E77" s="253"/>
    </row>
    <row r="78" spans="1:8" x14ac:dyDescent="0.2">
      <c r="C78" s="253"/>
      <c r="D78" s="253"/>
      <c r="E78" s="253"/>
    </row>
    <row r="79" spans="1:8" x14ac:dyDescent="0.2">
      <c r="C79" s="253"/>
      <c r="D79" s="253"/>
      <c r="E79" s="253"/>
    </row>
    <row r="80" spans="1:8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</sheetData>
  <sheetProtection selectLockedCells="1" selectUnlockedCells="1"/>
  <mergeCells count="30">
    <mergeCell ref="C56:C57"/>
    <mergeCell ref="D56:F57"/>
    <mergeCell ref="D37:D40"/>
    <mergeCell ref="E37:E40"/>
    <mergeCell ref="F37:F40"/>
    <mergeCell ref="G37:G40"/>
    <mergeCell ref="B48:F48"/>
    <mergeCell ref="B54:F54"/>
    <mergeCell ref="G23:G24"/>
    <mergeCell ref="B29:F29"/>
    <mergeCell ref="A30:A33"/>
    <mergeCell ref="D31:D33"/>
    <mergeCell ref="E31:E33"/>
    <mergeCell ref="F31:F33"/>
    <mergeCell ref="G31:G33"/>
    <mergeCell ref="C6:E6"/>
    <mergeCell ref="C7:E7"/>
    <mergeCell ref="B10:F10"/>
    <mergeCell ref="B14:F14"/>
    <mergeCell ref="C23:C24"/>
    <mergeCell ref="D23:D24"/>
    <mergeCell ref="E23:E24"/>
    <mergeCell ref="F23:F24"/>
    <mergeCell ref="A5:B5"/>
    <mergeCell ref="C5:E5"/>
    <mergeCell ref="A1:F1"/>
    <mergeCell ref="A2:F2"/>
    <mergeCell ref="A3:B3"/>
    <mergeCell ref="C3:E3"/>
    <mergeCell ref="C4:E4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C8366-E52E-4CB4-85CD-2C7367BD524F}">
  <sheetPr>
    <tabColor rgb="FF00B0F0"/>
  </sheetPr>
  <dimension ref="A2:K146"/>
  <sheetViews>
    <sheetView topLeftCell="A76" zoomScale="80" zoomScaleNormal="80" workbookViewId="0">
      <selection activeCell="H89" sqref="H89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1.85546875" style="170" customWidth="1"/>
    <col min="5" max="5" width="14.140625" style="170" hidden="1" customWidth="1"/>
    <col min="6" max="6" width="12.28515625" style="170" hidden="1" customWidth="1"/>
    <col min="7" max="7" width="15.7109375" style="170" customWidth="1"/>
    <col min="8" max="8" width="15" style="170" customWidth="1"/>
    <col min="9" max="9" width="11.42578125" style="170" bestFit="1" customWidth="1"/>
    <col min="10" max="10" width="12.140625" style="170" customWidth="1"/>
    <col min="11" max="16384" width="9.140625" style="170"/>
  </cols>
  <sheetData>
    <row r="2" spans="1:11" ht="22.5" customHeight="1" x14ac:dyDescent="0.25">
      <c r="A2" s="715" t="s">
        <v>400</v>
      </c>
      <c r="B2" s="715"/>
      <c r="C2" s="715"/>
      <c r="D2" s="715"/>
      <c r="E2" s="715"/>
      <c r="F2" s="171"/>
      <c r="G2" s="172"/>
    </row>
    <row r="3" spans="1:11" ht="18" customHeight="1" x14ac:dyDescent="0.25">
      <c r="A3" s="669" t="s">
        <v>401</v>
      </c>
      <c r="B3" s="669"/>
      <c r="C3" s="669"/>
      <c r="D3" s="669"/>
      <c r="E3" s="669"/>
      <c r="F3" s="669"/>
      <c r="G3" s="172"/>
    </row>
    <row r="4" spans="1:11" ht="21.75" customHeight="1" x14ac:dyDescent="0.25">
      <c r="A4" s="669" t="s">
        <v>402</v>
      </c>
      <c r="B4" s="669"/>
      <c r="C4" s="670">
        <v>5</v>
      </c>
      <c r="D4" s="670"/>
      <c r="E4" s="670"/>
      <c r="F4" s="175"/>
      <c r="G4" s="172"/>
    </row>
    <row r="5" spans="1:11" ht="18.75" customHeight="1" x14ac:dyDescent="0.25">
      <c r="A5" s="173"/>
      <c r="B5" s="176" t="s">
        <v>403</v>
      </c>
      <c r="C5" s="670">
        <v>3409.3</v>
      </c>
      <c r="D5" s="670"/>
      <c r="E5" s="670"/>
      <c r="F5" s="174"/>
      <c r="G5" s="172"/>
      <c r="J5" s="170">
        <v>3558</v>
      </c>
    </row>
    <row r="6" spans="1:11" ht="17.25" customHeight="1" x14ac:dyDescent="0.25">
      <c r="A6" s="671" t="s">
        <v>404</v>
      </c>
      <c r="B6" s="671"/>
      <c r="C6" s="672">
        <v>2650.6</v>
      </c>
      <c r="D6" s="672"/>
      <c r="E6" s="672"/>
      <c r="F6" s="176">
        <v>12</v>
      </c>
      <c r="G6" s="172"/>
      <c r="I6" s="170">
        <v>2981.1</v>
      </c>
      <c r="J6" s="170" t="s">
        <v>602</v>
      </c>
    </row>
    <row r="7" spans="1:11" ht="18" customHeight="1" x14ac:dyDescent="0.25">
      <c r="A7" s="176"/>
      <c r="B7" s="176" t="s">
        <v>405</v>
      </c>
      <c r="C7" s="672">
        <v>4</v>
      </c>
      <c r="D7" s="672"/>
      <c r="E7" s="672"/>
      <c r="F7" s="177"/>
      <c r="G7" s="172"/>
      <c r="I7" s="170">
        <f>I6-C6</f>
        <v>330.5</v>
      </c>
    </row>
    <row r="8" spans="1:11" ht="19.5" customHeight="1" x14ac:dyDescent="0.25">
      <c r="A8" s="176"/>
      <c r="B8" s="176" t="s">
        <v>406</v>
      </c>
      <c r="C8" s="672">
        <v>1984</v>
      </c>
      <c r="D8" s="672"/>
      <c r="E8" s="672"/>
      <c r="F8" s="177"/>
      <c r="G8" s="172"/>
      <c r="J8" s="170" t="s">
        <v>633</v>
      </c>
    </row>
    <row r="9" spans="1:11" ht="117" customHeight="1" x14ac:dyDescent="0.2">
      <c r="A9" s="178" t="s">
        <v>407</v>
      </c>
      <c r="B9" s="179" t="s">
        <v>408</v>
      </c>
      <c r="C9" s="179" t="s">
        <v>409</v>
      </c>
      <c r="D9" s="180" t="s">
        <v>410</v>
      </c>
      <c r="E9" s="181" t="s">
        <v>411</v>
      </c>
      <c r="F9" s="182" t="s">
        <v>412</v>
      </c>
      <c r="G9" s="266" t="s">
        <v>710</v>
      </c>
      <c r="K9" s="170" t="s">
        <v>536</v>
      </c>
    </row>
    <row r="10" spans="1:11" ht="18.95" customHeight="1" x14ac:dyDescent="0.2">
      <c r="A10" s="178"/>
      <c r="B10" s="178" t="s">
        <v>605</v>
      </c>
      <c r="C10" s="183"/>
      <c r="D10" s="183"/>
      <c r="E10" s="184"/>
      <c r="F10" s="185"/>
      <c r="G10" s="172"/>
    </row>
    <row r="11" spans="1:11" ht="33" customHeight="1" x14ac:dyDescent="0.25">
      <c r="A11" s="186" t="s">
        <v>413</v>
      </c>
      <c r="B11" s="715" t="s">
        <v>414</v>
      </c>
      <c r="C11" s="715"/>
      <c r="D11" s="715"/>
      <c r="E11" s="715"/>
      <c r="F11" s="715"/>
      <c r="G11" s="172"/>
    </row>
    <row r="12" spans="1:11" ht="155.1" customHeight="1" x14ac:dyDescent="0.3">
      <c r="A12" s="187"/>
      <c r="B12" s="188" t="s">
        <v>415</v>
      </c>
      <c r="C12" s="189"/>
      <c r="D12" s="190">
        <f>E12*F6</f>
        <v>122775.79199999999</v>
      </c>
      <c r="E12" s="190">
        <f>F12*C6</f>
        <v>10231.315999999999</v>
      </c>
      <c r="F12" s="190">
        <f>F13+F14</f>
        <v>3.86</v>
      </c>
      <c r="G12" s="255">
        <f>G13+G14</f>
        <v>139433.5</v>
      </c>
    </row>
    <row r="13" spans="1:11" ht="18.95" customHeight="1" x14ac:dyDescent="0.25">
      <c r="A13" s="187"/>
      <c r="B13" s="191" t="s">
        <v>644</v>
      </c>
      <c r="C13" s="189" t="s">
        <v>416</v>
      </c>
      <c r="D13" s="323">
        <f>E13*F6</f>
        <v>27354.192000000003</v>
      </c>
      <c r="E13" s="323">
        <f>F13*C6</f>
        <v>2279.5160000000001</v>
      </c>
      <c r="F13" s="190">
        <v>0.86</v>
      </c>
      <c r="G13" s="256">
        <v>0</v>
      </c>
    </row>
    <row r="14" spans="1:11" ht="22.5" customHeight="1" x14ac:dyDescent="0.25">
      <c r="A14" s="187"/>
      <c r="B14" s="302" t="s">
        <v>417</v>
      </c>
      <c r="C14" s="189" t="s">
        <v>418</v>
      </c>
      <c r="D14" s="190">
        <f>E14*F6</f>
        <v>95421.599999999991</v>
      </c>
      <c r="E14" s="190">
        <f>F14*C6</f>
        <v>7951.7999999999993</v>
      </c>
      <c r="F14" s="190">
        <v>3</v>
      </c>
      <c r="G14" s="256">
        <v>139433.5</v>
      </c>
      <c r="H14" s="256"/>
      <c r="I14" s="334">
        <f>G13+G14+G25+G30</f>
        <v>139433.5</v>
      </c>
    </row>
    <row r="15" spans="1:11" ht="18" customHeight="1" x14ac:dyDescent="0.25">
      <c r="A15" s="187"/>
      <c r="B15" s="549" t="s">
        <v>1079</v>
      </c>
      <c r="C15" s="713"/>
      <c r="D15" s="713"/>
      <c r="E15" s="713"/>
      <c r="F15" s="714"/>
      <c r="G15" s="325"/>
      <c r="H15" s="331"/>
      <c r="J15" s="326"/>
    </row>
    <row r="16" spans="1:11" ht="18" customHeight="1" x14ac:dyDescent="0.25">
      <c r="A16" s="187"/>
      <c r="B16" s="549" t="s">
        <v>1167</v>
      </c>
      <c r="C16" s="528"/>
      <c r="D16" s="528"/>
      <c r="E16" s="528"/>
      <c r="F16" s="529"/>
      <c r="G16" s="325"/>
      <c r="H16" s="331"/>
      <c r="J16" s="326"/>
    </row>
    <row r="17" spans="1:10" ht="18" customHeight="1" x14ac:dyDescent="0.25">
      <c r="A17" s="187"/>
      <c r="B17" s="549" t="s">
        <v>1098</v>
      </c>
      <c r="C17" s="713"/>
      <c r="D17" s="713"/>
      <c r="E17" s="713"/>
      <c r="F17" s="714"/>
      <c r="G17" s="325"/>
      <c r="H17" s="331"/>
      <c r="J17" s="326"/>
    </row>
    <row r="18" spans="1:10" ht="37.5" customHeight="1" x14ac:dyDescent="0.2">
      <c r="A18" s="192" t="s">
        <v>419</v>
      </c>
      <c r="B18" s="690" t="s">
        <v>420</v>
      </c>
      <c r="C18" s="690"/>
      <c r="D18" s="690"/>
      <c r="E18" s="690"/>
      <c r="F18" s="690"/>
      <c r="G18" s="254"/>
      <c r="J18" s="170" t="e">
        <f>SUM(#REF!)</f>
        <v>#REF!</v>
      </c>
    </row>
    <row r="19" spans="1:10" ht="12.95" customHeight="1" x14ac:dyDescent="0.2">
      <c r="A19" s="192"/>
      <c r="B19" s="193" t="s">
        <v>421</v>
      </c>
      <c r="C19" s="194" t="s">
        <v>422</v>
      </c>
      <c r="D19" s="194">
        <v>0</v>
      </c>
      <c r="E19" s="194">
        <v>0</v>
      </c>
      <c r="F19" s="194">
        <v>0</v>
      </c>
      <c r="G19" s="254">
        <v>0</v>
      </c>
    </row>
    <row r="20" spans="1:10" ht="42.75" customHeight="1" x14ac:dyDescent="0.3">
      <c r="A20" s="192"/>
      <c r="B20" s="195" t="s">
        <v>423</v>
      </c>
      <c r="C20" s="189" t="s">
        <v>416</v>
      </c>
      <c r="D20" s="196">
        <f>E20*F6</f>
        <v>12722.880000000001</v>
      </c>
      <c r="E20" s="196">
        <f>F20*C6</f>
        <v>1060.24</v>
      </c>
      <c r="F20" s="197">
        <v>0.4</v>
      </c>
      <c r="G20" s="256">
        <v>0</v>
      </c>
    </row>
    <row r="21" spans="1:10" ht="14.25" customHeight="1" x14ac:dyDescent="0.25">
      <c r="A21" s="192"/>
      <c r="B21" s="198" t="s">
        <v>424</v>
      </c>
      <c r="C21" s="199" t="s">
        <v>422</v>
      </c>
      <c r="D21" s="199">
        <v>0</v>
      </c>
      <c r="E21" s="199">
        <v>0</v>
      </c>
      <c r="F21" s="176">
        <v>0</v>
      </c>
      <c r="G21" s="254"/>
    </row>
    <row r="22" spans="1:10" ht="18" customHeight="1" x14ac:dyDescent="0.25">
      <c r="A22" s="192"/>
      <c r="B22" s="198" t="s">
        <v>425</v>
      </c>
      <c r="C22" s="199" t="s">
        <v>422</v>
      </c>
      <c r="D22" s="199">
        <v>0</v>
      </c>
      <c r="E22" s="199">
        <v>0</v>
      </c>
      <c r="F22" s="199">
        <v>0</v>
      </c>
      <c r="G22" s="254"/>
    </row>
    <row r="23" spans="1:10" ht="39.75" customHeight="1" x14ac:dyDescent="0.3">
      <c r="A23" s="200"/>
      <c r="B23" s="201" t="s">
        <v>426</v>
      </c>
      <c r="C23" s="202"/>
      <c r="D23" s="203">
        <f>E23*F6</f>
        <v>78881.856</v>
      </c>
      <c r="E23" s="204">
        <f>F23*C6</f>
        <v>6573.4879999999994</v>
      </c>
      <c r="F23" s="204">
        <v>2.48</v>
      </c>
      <c r="G23" s="260">
        <f>D23</f>
        <v>78881.856</v>
      </c>
      <c r="H23" s="322"/>
    </row>
    <row r="24" spans="1:10" ht="65.099999999999994" customHeight="1" x14ac:dyDescent="0.25">
      <c r="A24" s="206"/>
      <c r="B24" s="207" t="s">
        <v>427</v>
      </c>
      <c r="C24" s="194" t="s">
        <v>428</v>
      </c>
      <c r="D24" s="208">
        <f>E24*F6</f>
        <v>78881.856</v>
      </c>
      <c r="E24" s="208">
        <f>F24*C6</f>
        <v>6573.4879999999994</v>
      </c>
      <c r="F24" s="208">
        <v>2.48</v>
      </c>
      <c r="G24" s="278">
        <f>D24</f>
        <v>78881.856</v>
      </c>
    </row>
    <row r="25" spans="1:10" ht="21.75" customHeight="1" x14ac:dyDescent="0.25">
      <c r="A25" s="206"/>
      <c r="B25" s="207" t="s">
        <v>639</v>
      </c>
      <c r="C25" s="194"/>
      <c r="D25" s="208"/>
      <c r="E25" s="208"/>
      <c r="F25" s="208"/>
      <c r="G25" s="278"/>
    </row>
    <row r="26" spans="1:10" ht="68.25" customHeight="1" x14ac:dyDescent="0.2">
      <c r="A26" s="206"/>
      <c r="B26" s="209" t="s">
        <v>429</v>
      </c>
      <c r="C26" s="194" t="s">
        <v>430</v>
      </c>
      <c r="D26" s="208">
        <f>E26*F6</f>
        <v>4771.08</v>
      </c>
      <c r="E26" s="208">
        <f>F26*C6</f>
        <v>397.59</v>
      </c>
      <c r="F26" s="210">
        <v>0.15</v>
      </c>
      <c r="G26" s="260">
        <f>D26</f>
        <v>4771.08</v>
      </c>
    </row>
    <row r="27" spans="1:10" ht="18" customHeight="1" x14ac:dyDescent="0.3">
      <c r="A27" s="211"/>
      <c r="B27" s="201" t="s">
        <v>431</v>
      </c>
      <c r="C27" s="202" t="s">
        <v>416</v>
      </c>
      <c r="D27" s="203">
        <f>E27*F6</f>
        <v>39122.856</v>
      </c>
      <c r="E27" s="204">
        <f>F27*C6</f>
        <v>3260.2379999999998</v>
      </c>
      <c r="F27" s="204">
        <f>F30+F28</f>
        <v>1.23</v>
      </c>
      <c r="G27" s="257">
        <f>G28+G30</f>
        <v>28626.48</v>
      </c>
    </row>
    <row r="28" spans="1:10" ht="15.95" customHeight="1" x14ac:dyDescent="0.25">
      <c r="A28" s="206"/>
      <c r="B28" s="212" t="s">
        <v>432</v>
      </c>
      <c r="C28" s="674" t="s">
        <v>428</v>
      </c>
      <c r="D28" s="675">
        <f>E28*F6</f>
        <v>28626.48</v>
      </c>
      <c r="E28" s="675">
        <f>F28*C6</f>
        <v>2385.54</v>
      </c>
      <c r="F28" s="675">
        <v>0.9</v>
      </c>
      <c r="G28" s="676">
        <f>D28</f>
        <v>28626.48</v>
      </c>
    </row>
    <row r="29" spans="1:10" ht="29.1" customHeight="1" x14ac:dyDescent="0.25">
      <c r="A29" s="206"/>
      <c r="B29" s="212" t="s">
        <v>433</v>
      </c>
      <c r="C29" s="674"/>
      <c r="D29" s="675"/>
      <c r="E29" s="675"/>
      <c r="F29" s="675"/>
      <c r="G29" s="677"/>
    </row>
    <row r="30" spans="1:10" ht="21" customHeight="1" x14ac:dyDescent="0.2">
      <c r="A30" s="206"/>
      <c r="B30" s="214" t="s">
        <v>645</v>
      </c>
      <c r="C30" s="213" t="s">
        <v>434</v>
      </c>
      <c r="D30" s="208">
        <f>E30*F6</f>
        <v>10496.376</v>
      </c>
      <c r="E30" s="208">
        <f>F30*C6</f>
        <v>874.69799999999998</v>
      </c>
      <c r="F30" s="208">
        <v>0.33</v>
      </c>
      <c r="G30" s="254">
        <v>0</v>
      </c>
    </row>
    <row r="31" spans="1:10" ht="39" customHeight="1" x14ac:dyDescent="0.3">
      <c r="A31" s="206"/>
      <c r="B31" s="201" t="s">
        <v>435</v>
      </c>
      <c r="C31" s="202" t="s">
        <v>436</v>
      </c>
      <c r="D31" s="208">
        <f>E31*F6</f>
        <v>7951.7999999999993</v>
      </c>
      <c r="E31" s="208">
        <f>F31*C6</f>
        <v>662.65</v>
      </c>
      <c r="F31" s="210">
        <v>0.25</v>
      </c>
      <c r="G31" s="260">
        <v>16320</v>
      </c>
    </row>
    <row r="32" spans="1:10" ht="21.75" customHeight="1" x14ac:dyDescent="0.3">
      <c r="A32" s="206"/>
      <c r="B32" s="215" t="s">
        <v>437</v>
      </c>
      <c r="C32" s="199" t="s">
        <v>438</v>
      </c>
      <c r="D32" s="199">
        <f>E32*F6</f>
        <v>0</v>
      </c>
      <c r="E32" s="199">
        <f>F32*C6</f>
        <v>0</v>
      </c>
      <c r="F32" s="216">
        <v>0</v>
      </c>
      <c r="G32" s="254">
        <v>0</v>
      </c>
    </row>
    <row r="33" spans="1:10" ht="15.75" x14ac:dyDescent="0.25">
      <c r="A33" s="202"/>
      <c r="B33" s="217" t="s">
        <v>439</v>
      </c>
      <c r="C33" s="194"/>
      <c r="D33" s="203">
        <f>E33*F6</f>
        <v>143450.47199999998</v>
      </c>
      <c r="E33" s="204">
        <f>E20+E23+E26+E27+E31</f>
        <v>11954.205999999998</v>
      </c>
      <c r="F33" s="204">
        <f>F20+F23+F27+F31+F32+F26</f>
        <v>4.51</v>
      </c>
      <c r="G33" s="257">
        <f>G31+G27+G26+G23</f>
        <v>128599.416</v>
      </c>
    </row>
    <row r="34" spans="1:10" ht="22.5" customHeight="1" x14ac:dyDescent="0.2">
      <c r="A34" s="192" t="s">
        <v>440</v>
      </c>
      <c r="B34" s="693" t="s">
        <v>441</v>
      </c>
      <c r="C34" s="693"/>
      <c r="D34" s="693"/>
      <c r="E34" s="693"/>
      <c r="F34" s="693"/>
      <c r="G34" s="254"/>
    </row>
    <row r="35" spans="1:10" ht="18.95" customHeight="1" x14ac:dyDescent="0.3">
      <c r="A35" s="680"/>
      <c r="B35" s="201" t="s">
        <v>442</v>
      </c>
      <c r="C35" s="202"/>
      <c r="D35" s="204">
        <f>E35*I39</f>
        <v>15903.599999999999</v>
      </c>
      <c r="E35" s="210">
        <f>F35*C6</f>
        <v>1325.3</v>
      </c>
      <c r="F35" s="210">
        <v>0.5</v>
      </c>
      <c r="G35" s="257">
        <f>G37+G39</f>
        <v>10800</v>
      </c>
      <c r="H35" s="611"/>
      <c r="I35" s="611"/>
      <c r="J35" s="611"/>
    </row>
    <row r="36" spans="1:10" ht="15" customHeight="1" x14ac:dyDescent="0.2">
      <c r="A36" s="680"/>
      <c r="B36" s="218" t="s">
        <v>443</v>
      </c>
      <c r="C36" s="202" t="s">
        <v>444</v>
      </c>
      <c r="D36" s="707"/>
      <c r="E36" s="710"/>
      <c r="F36" s="710"/>
      <c r="G36" s="254"/>
      <c r="H36" s="611"/>
      <c r="I36" s="611"/>
      <c r="J36" s="611"/>
    </row>
    <row r="37" spans="1:10" ht="16.149999999999999" customHeight="1" x14ac:dyDescent="0.2">
      <c r="A37" s="680"/>
      <c r="B37" s="219" t="s">
        <v>445</v>
      </c>
      <c r="C37" s="202" t="s">
        <v>444</v>
      </c>
      <c r="D37" s="708"/>
      <c r="E37" s="711"/>
      <c r="F37" s="711"/>
      <c r="G37" s="254"/>
      <c r="H37" s="611"/>
      <c r="I37" s="611"/>
      <c r="J37" s="611"/>
    </row>
    <row r="38" spans="1:10" ht="25.5" customHeight="1" x14ac:dyDescent="0.2">
      <c r="A38" s="680"/>
      <c r="B38" s="218" t="s">
        <v>446</v>
      </c>
      <c r="C38" s="194" t="s">
        <v>447</v>
      </c>
      <c r="D38" s="709"/>
      <c r="E38" s="712"/>
      <c r="F38" s="712"/>
      <c r="G38" s="254"/>
      <c r="H38" s="611"/>
      <c r="I38" s="611"/>
      <c r="J38" s="611"/>
    </row>
    <row r="39" spans="1:10" ht="14.25" customHeight="1" x14ac:dyDescent="0.2">
      <c r="A39" s="206"/>
      <c r="B39" s="218" t="s">
        <v>448</v>
      </c>
      <c r="C39" s="194" t="s">
        <v>428</v>
      </c>
      <c r="D39" s="220">
        <f>E39*F6</f>
        <v>15903.599999999999</v>
      </c>
      <c r="E39" s="208">
        <f>F39*C6</f>
        <v>1325.3</v>
      </c>
      <c r="F39" s="208">
        <v>0.5</v>
      </c>
      <c r="G39" s="234">
        <v>10800</v>
      </c>
      <c r="H39" s="620"/>
      <c r="I39" s="620">
        <v>12</v>
      </c>
      <c r="J39" s="620">
        <v>13</v>
      </c>
    </row>
    <row r="40" spans="1:10" ht="54" customHeight="1" x14ac:dyDescent="0.3">
      <c r="A40" s="206"/>
      <c r="B40" s="201" t="s">
        <v>449</v>
      </c>
      <c r="C40" s="202" t="s">
        <v>416</v>
      </c>
      <c r="D40" s="204">
        <f>E40*F6</f>
        <v>143132.4</v>
      </c>
      <c r="E40" s="204">
        <f>F40*C6</f>
        <v>11927.699999999999</v>
      </c>
      <c r="F40" s="204">
        <v>4.5</v>
      </c>
      <c r="G40" s="260">
        <f>G41+G45+G46+G47+G48</f>
        <v>177533.28999999998</v>
      </c>
      <c r="H40" s="620">
        <v>20000</v>
      </c>
      <c r="I40" s="620"/>
      <c r="J40" s="620"/>
    </row>
    <row r="41" spans="1:10" ht="14.25" customHeight="1" x14ac:dyDescent="0.25">
      <c r="A41" s="221"/>
      <c r="B41" s="218" t="s">
        <v>450</v>
      </c>
      <c r="C41" s="202" t="s">
        <v>451</v>
      </c>
      <c r="D41" s="685">
        <f>E41*F6</f>
        <v>143132.4</v>
      </c>
      <c r="E41" s="685">
        <f>F41*C6</f>
        <v>11927.699999999999</v>
      </c>
      <c r="F41" s="685">
        <v>4.5</v>
      </c>
      <c r="G41" s="676">
        <f>D41</f>
        <v>143132.4</v>
      </c>
      <c r="H41" s="620">
        <v>23000</v>
      </c>
      <c r="I41" s="620" t="s">
        <v>452</v>
      </c>
      <c r="J41" s="620"/>
    </row>
    <row r="42" spans="1:10" ht="14.25" customHeight="1" x14ac:dyDescent="0.2">
      <c r="A42" s="202"/>
      <c r="B42" s="218" t="s">
        <v>453</v>
      </c>
      <c r="C42" s="202" t="s">
        <v>451</v>
      </c>
      <c r="D42" s="685"/>
      <c r="E42" s="685"/>
      <c r="F42" s="685"/>
      <c r="G42" s="705"/>
      <c r="H42" s="620">
        <f>H41+J42</f>
        <v>29946</v>
      </c>
      <c r="I42" s="620" t="s">
        <v>638</v>
      </c>
      <c r="J42" s="620">
        <v>6946</v>
      </c>
    </row>
    <row r="43" spans="1:10" ht="24.75" customHeight="1" x14ac:dyDescent="0.2">
      <c r="A43" s="202"/>
      <c r="B43" s="222" t="s">
        <v>454</v>
      </c>
      <c r="C43" s="185" t="s">
        <v>455</v>
      </c>
      <c r="D43" s="685"/>
      <c r="E43" s="685"/>
      <c r="F43" s="685"/>
      <c r="G43" s="705"/>
      <c r="H43" s="620">
        <v>2.54</v>
      </c>
      <c r="I43" s="620">
        <v>36219.26</v>
      </c>
      <c r="J43" s="620">
        <v>10543</v>
      </c>
    </row>
    <row r="44" spans="1:10" ht="16.149999999999999" customHeight="1" x14ac:dyDescent="0.2">
      <c r="A44" s="202"/>
      <c r="B44" s="222"/>
      <c r="C44" s="185" t="s">
        <v>456</v>
      </c>
      <c r="D44" s="685"/>
      <c r="E44" s="685"/>
      <c r="F44" s="685"/>
      <c r="G44" s="706"/>
      <c r="H44" s="620"/>
      <c r="I44" s="620"/>
      <c r="J44" s="620">
        <f>J43*J39</f>
        <v>137059</v>
      </c>
    </row>
    <row r="45" spans="1:10" ht="16.149999999999999" customHeight="1" x14ac:dyDescent="0.2">
      <c r="A45" s="202"/>
      <c r="B45" s="222" t="s">
        <v>1362</v>
      </c>
      <c r="C45" s="185"/>
      <c r="D45" s="318"/>
      <c r="E45" s="318"/>
      <c r="F45" s="318"/>
      <c r="G45" s="254">
        <v>18352.63</v>
      </c>
      <c r="H45" s="620"/>
      <c r="I45" s="621">
        <v>30420.87</v>
      </c>
      <c r="J45" s="620"/>
    </row>
    <row r="46" spans="1:10" ht="16.149999999999999" customHeight="1" x14ac:dyDescent="0.2">
      <c r="A46" s="202"/>
      <c r="B46" s="222" t="s">
        <v>331</v>
      </c>
      <c r="C46" s="185"/>
      <c r="D46" s="318"/>
      <c r="E46" s="318"/>
      <c r="F46" s="318"/>
      <c r="G46" s="254">
        <v>1680.02</v>
      </c>
      <c r="H46" s="620"/>
      <c r="I46" s="621">
        <v>3133.47</v>
      </c>
      <c r="J46" s="620"/>
    </row>
    <row r="47" spans="1:10" ht="16.149999999999999" customHeight="1" x14ac:dyDescent="0.2">
      <c r="A47" s="202"/>
      <c r="B47" s="222" t="s">
        <v>330</v>
      </c>
      <c r="C47" s="185"/>
      <c r="D47" s="318"/>
      <c r="E47" s="318"/>
      <c r="F47" s="318"/>
      <c r="G47" s="254">
        <v>10832.96</v>
      </c>
      <c r="H47" s="620"/>
      <c r="I47" s="622"/>
      <c r="J47" s="620"/>
    </row>
    <row r="48" spans="1:10" ht="16.149999999999999" customHeight="1" x14ac:dyDescent="0.2">
      <c r="A48" s="202"/>
      <c r="B48" s="222" t="s">
        <v>626</v>
      </c>
      <c r="C48" s="185" t="s">
        <v>637</v>
      </c>
      <c r="D48" s="318"/>
      <c r="E48" s="318"/>
      <c r="F48" s="318"/>
      <c r="G48" s="254">
        <v>3535.28</v>
      </c>
      <c r="H48" s="620"/>
      <c r="I48" s="620">
        <f>SUM(I45:I46)</f>
        <v>33554.339999999997</v>
      </c>
      <c r="J48" s="620"/>
    </row>
    <row r="49" spans="1:10" ht="27" customHeight="1" x14ac:dyDescent="0.25">
      <c r="A49" s="202"/>
      <c r="B49" s="223" t="s">
        <v>457</v>
      </c>
      <c r="C49" s="199" t="s">
        <v>422</v>
      </c>
      <c r="D49" s="199">
        <v>0</v>
      </c>
      <c r="E49" s="199">
        <v>0</v>
      </c>
      <c r="F49" s="199">
        <v>0</v>
      </c>
      <c r="G49" s="254">
        <v>0</v>
      </c>
      <c r="H49" s="611"/>
      <c r="I49" s="611"/>
      <c r="J49" s="611"/>
    </row>
    <row r="50" spans="1:10" ht="39.75" customHeight="1" x14ac:dyDescent="0.25">
      <c r="A50" s="202"/>
      <c r="B50" s="223" t="s">
        <v>458</v>
      </c>
      <c r="C50" s="224" t="s">
        <v>455</v>
      </c>
      <c r="D50" s="199">
        <f>E50*F6</f>
        <v>0</v>
      </c>
      <c r="E50" s="199">
        <f>F50*C6</f>
        <v>0</v>
      </c>
      <c r="F50" s="199">
        <v>0</v>
      </c>
      <c r="G50" s="254">
        <v>0</v>
      </c>
    </row>
    <row r="51" spans="1:10" ht="55.5" customHeight="1" x14ac:dyDescent="0.2">
      <c r="A51" s="192"/>
      <c r="B51" s="225" t="s">
        <v>646</v>
      </c>
      <c r="C51" s="194" t="s">
        <v>416</v>
      </c>
      <c r="D51" s="204">
        <f>E51*F6</f>
        <v>3816.864</v>
      </c>
      <c r="E51" s="204">
        <f>F51*C6</f>
        <v>318.072</v>
      </c>
      <c r="F51" s="204">
        <v>0.12</v>
      </c>
      <c r="G51" s="205">
        <v>954</v>
      </c>
    </row>
    <row r="52" spans="1:10" ht="39" customHeight="1" x14ac:dyDescent="0.3">
      <c r="A52" s="217"/>
      <c r="B52" s="201" t="s">
        <v>459</v>
      </c>
      <c r="C52" s="194" t="s">
        <v>460</v>
      </c>
      <c r="D52" s="226">
        <f>E52*F6</f>
        <v>44530.079999999994</v>
      </c>
      <c r="E52" s="227">
        <f>F52*C6</f>
        <v>3710.8399999999997</v>
      </c>
      <c r="F52" s="226">
        <v>1.4</v>
      </c>
      <c r="G52" s="254">
        <f>D52</f>
        <v>44530.079999999994</v>
      </c>
    </row>
    <row r="53" spans="1:10" ht="31.5" customHeight="1" x14ac:dyDescent="0.25">
      <c r="A53" s="217"/>
      <c r="B53" s="223" t="s">
        <v>461</v>
      </c>
      <c r="C53" s="224" t="s">
        <v>455</v>
      </c>
      <c r="D53" s="199">
        <v>0</v>
      </c>
      <c r="E53" s="199">
        <v>0</v>
      </c>
      <c r="F53" s="199">
        <v>0</v>
      </c>
      <c r="G53" s="254"/>
    </row>
    <row r="54" spans="1:10" ht="27.95" customHeight="1" x14ac:dyDescent="0.25">
      <c r="A54" s="217"/>
      <c r="B54" s="228" t="s">
        <v>462</v>
      </c>
      <c r="C54" s="224" t="s">
        <v>455</v>
      </c>
      <c r="D54" s="199">
        <v>0</v>
      </c>
      <c r="E54" s="199">
        <v>0</v>
      </c>
      <c r="F54" s="199">
        <v>0</v>
      </c>
      <c r="G54" s="254"/>
    </row>
    <row r="55" spans="1:10" ht="31.5" customHeight="1" x14ac:dyDescent="0.25">
      <c r="A55" s="226"/>
      <c r="B55" s="229" t="s">
        <v>463</v>
      </c>
      <c r="C55" s="194"/>
      <c r="D55" s="230">
        <f>E55*F6</f>
        <v>207382.94399999996</v>
      </c>
      <c r="E55" s="210">
        <f>F55*C6</f>
        <v>17281.911999999997</v>
      </c>
      <c r="F55" s="204">
        <f>F35+F40+F51+F52</f>
        <v>6.52</v>
      </c>
      <c r="G55" s="260">
        <f>G52+G51+G40+G35+G45</f>
        <v>252169.99999999997</v>
      </c>
    </row>
    <row r="56" spans="1:10" ht="33" customHeight="1" x14ac:dyDescent="0.25">
      <c r="A56" s="226" t="s">
        <v>464</v>
      </c>
      <c r="B56" s="693" t="s">
        <v>465</v>
      </c>
      <c r="C56" s="693"/>
      <c r="D56" s="693"/>
      <c r="E56" s="693"/>
      <c r="F56" s="693"/>
      <c r="G56" s="254"/>
    </row>
    <row r="57" spans="1:10" ht="0.75" customHeight="1" x14ac:dyDescent="0.25">
      <c r="A57" s="226"/>
      <c r="B57" s="231" t="s">
        <v>466</v>
      </c>
      <c r="C57" s="232" t="s">
        <v>467</v>
      </c>
      <c r="D57" s="233">
        <f>E57*F6</f>
        <v>0</v>
      </c>
      <c r="E57" s="233">
        <v>0</v>
      </c>
      <c r="F57" s="233">
        <v>0</v>
      </c>
      <c r="G57" s="254"/>
      <c r="I57" s="254">
        <v>19841.240000000002</v>
      </c>
    </row>
    <row r="58" spans="1:10" ht="21" hidden="1" customHeight="1" x14ac:dyDescent="0.25">
      <c r="A58" s="226"/>
      <c r="B58" s="231" t="s">
        <v>468</v>
      </c>
      <c r="C58" s="232" t="s">
        <v>467</v>
      </c>
      <c r="D58" s="233">
        <f>E58*F6</f>
        <v>0</v>
      </c>
      <c r="E58" s="233">
        <v>0</v>
      </c>
      <c r="F58" s="233">
        <v>0</v>
      </c>
      <c r="G58" s="254"/>
      <c r="I58" s="254">
        <v>27090.880000000001</v>
      </c>
    </row>
    <row r="59" spans="1:10" ht="18" hidden="1" customHeight="1" x14ac:dyDescent="0.25">
      <c r="A59" s="226"/>
      <c r="B59" s="231" t="s">
        <v>600</v>
      </c>
      <c r="C59" s="232" t="s">
        <v>467</v>
      </c>
      <c r="D59" s="233">
        <v>0</v>
      </c>
      <c r="E59" s="233">
        <v>0</v>
      </c>
      <c r="F59" s="233">
        <v>0</v>
      </c>
      <c r="G59" s="254"/>
      <c r="I59" s="254">
        <v>5109.25</v>
      </c>
    </row>
    <row r="60" spans="1:10" ht="18" hidden="1" customHeight="1" x14ac:dyDescent="0.25">
      <c r="A60" s="226"/>
      <c r="B60" s="231" t="s">
        <v>469</v>
      </c>
      <c r="C60" s="232" t="s">
        <v>467</v>
      </c>
      <c r="D60" s="233">
        <v>0</v>
      </c>
      <c r="E60" s="233">
        <v>0</v>
      </c>
      <c r="F60" s="233">
        <v>0</v>
      </c>
      <c r="G60" s="254"/>
      <c r="I60" s="254">
        <v>3029.71</v>
      </c>
    </row>
    <row r="61" spans="1:10" ht="18" customHeight="1" x14ac:dyDescent="0.25">
      <c r="A61" s="226"/>
      <c r="B61" s="229" t="s">
        <v>470</v>
      </c>
      <c r="C61" s="232"/>
      <c r="D61" s="227">
        <f>D57+D58+D59+D60</f>
        <v>0</v>
      </c>
      <c r="E61" s="227">
        <f>F61*C6</f>
        <v>0</v>
      </c>
      <c r="F61" s="216">
        <f>F57+F58</f>
        <v>0</v>
      </c>
      <c r="G61" s="254"/>
      <c r="I61" s="254"/>
    </row>
    <row r="62" spans="1:10" ht="16.7" customHeight="1" x14ac:dyDescent="0.25">
      <c r="A62" s="235" t="s">
        <v>464</v>
      </c>
      <c r="B62" s="693" t="s">
        <v>471</v>
      </c>
      <c r="C62" s="693"/>
      <c r="D62" s="693"/>
      <c r="E62" s="693"/>
      <c r="F62" s="693"/>
      <c r="G62" s="254"/>
    </row>
    <row r="63" spans="1:10" ht="16.7" customHeight="1" x14ac:dyDescent="0.25">
      <c r="A63" s="221"/>
      <c r="B63" s="236" t="s">
        <v>472</v>
      </c>
      <c r="C63" s="221"/>
      <c r="D63" s="237">
        <f>E63*F6</f>
        <v>105281.83199999999</v>
      </c>
      <c r="E63" s="227">
        <f>F63*C6</f>
        <v>8773.485999999999</v>
      </c>
      <c r="F63" s="227">
        <v>3.31</v>
      </c>
      <c r="G63" s="257">
        <f>D63</f>
        <v>105281.83199999999</v>
      </c>
      <c r="I63" s="170">
        <v>114</v>
      </c>
    </row>
    <row r="64" spans="1:10" ht="16.7" customHeight="1" x14ac:dyDescent="0.25">
      <c r="A64" s="221"/>
      <c r="B64" s="231" t="s">
        <v>473</v>
      </c>
      <c r="C64" s="694" t="s">
        <v>416</v>
      </c>
      <c r="D64" s="259">
        <f>E64*I39</f>
        <v>60433.679999999993</v>
      </c>
      <c r="E64" s="259">
        <f>F64*C6</f>
        <v>5036.1399999999994</v>
      </c>
      <c r="F64" s="227">
        <v>1.9</v>
      </c>
      <c r="G64" s="258"/>
    </row>
    <row r="65" spans="1:10" ht="16.7" customHeight="1" x14ac:dyDescent="0.25">
      <c r="A65" s="221"/>
      <c r="B65" s="231" t="s">
        <v>925</v>
      </c>
      <c r="C65" s="695"/>
      <c r="D65" s="259">
        <f>E65*I39</f>
        <v>44848.151999999995</v>
      </c>
      <c r="E65" s="259">
        <f>F65*C6</f>
        <v>3737.3459999999995</v>
      </c>
      <c r="F65" s="227">
        <v>1.41</v>
      </c>
      <c r="G65" s="258"/>
    </row>
    <row r="66" spans="1:10" ht="22.5" customHeight="1" x14ac:dyDescent="0.3">
      <c r="A66" s="221"/>
      <c r="B66" s="236" t="s">
        <v>475</v>
      </c>
      <c r="C66" s="239"/>
      <c r="D66" s="238"/>
      <c r="E66" s="238"/>
      <c r="F66" s="240">
        <v>15.2</v>
      </c>
      <c r="G66" s="254"/>
    </row>
    <row r="67" spans="1:10" ht="18" customHeight="1" x14ac:dyDescent="0.3">
      <c r="A67" s="235"/>
      <c r="B67" s="236" t="s">
        <v>476</v>
      </c>
      <c r="C67" s="176"/>
      <c r="D67" s="237">
        <f>E67*F6</f>
        <v>578891.04</v>
      </c>
      <c r="E67" s="227">
        <f>F67*C6</f>
        <v>48240.92</v>
      </c>
      <c r="F67" s="241">
        <f>F63+F55+F33+F12+F61</f>
        <v>18.2</v>
      </c>
      <c r="G67" s="257">
        <f>G63+G55+G33+G12</f>
        <v>625484.74799999991</v>
      </c>
    </row>
    <row r="68" spans="1:10" ht="21" customHeight="1" x14ac:dyDescent="0.3">
      <c r="A68" s="235"/>
      <c r="B68" s="236" t="s">
        <v>477</v>
      </c>
      <c r="C68" s="176" t="s">
        <v>416</v>
      </c>
      <c r="D68" s="237">
        <f>E68*F6</f>
        <v>17493.960000000003</v>
      </c>
      <c r="E68" s="227">
        <f>F68*C6</f>
        <v>1457.8300000000002</v>
      </c>
      <c r="F68" s="241">
        <v>0.55000000000000004</v>
      </c>
      <c r="G68" s="254">
        <v>0</v>
      </c>
    </row>
    <row r="69" spans="1:10" ht="30.75" customHeight="1" x14ac:dyDescent="0.3">
      <c r="A69" s="235"/>
      <c r="B69" s="236" t="s">
        <v>936</v>
      </c>
      <c r="C69" s="176" t="s">
        <v>455</v>
      </c>
      <c r="D69" s="237">
        <f>E69*F6</f>
        <v>17812.031999999999</v>
      </c>
      <c r="E69" s="227">
        <f>F69*C6</f>
        <v>1484.336</v>
      </c>
      <c r="F69" s="241">
        <v>0.56000000000000005</v>
      </c>
      <c r="G69" s="332">
        <v>0</v>
      </c>
    </row>
    <row r="70" spans="1:10" ht="21" customHeight="1" x14ac:dyDescent="0.3">
      <c r="A70" s="235"/>
      <c r="B70" s="236" t="s">
        <v>601</v>
      </c>
      <c r="C70" s="176" t="s">
        <v>416</v>
      </c>
      <c r="D70" s="242">
        <f>E70*F6</f>
        <v>43575.864000000001</v>
      </c>
      <c r="E70" s="227">
        <f>F70*C6</f>
        <v>3631.3220000000001</v>
      </c>
      <c r="F70" s="241">
        <v>1.37</v>
      </c>
      <c r="G70" s="333">
        <v>10500</v>
      </c>
    </row>
    <row r="71" spans="1:10" ht="21" customHeight="1" x14ac:dyDescent="0.3">
      <c r="A71" s="235"/>
      <c r="B71" s="229" t="s">
        <v>478</v>
      </c>
      <c r="C71" s="176" t="s">
        <v>428</v>
      </c>
      <c r="D71" s="237">
        <f>E71*F6</f>
        <v>657772.89599999995</v>
      </c>
      <c r="E71" s="227">
        <f>F71*C6</f>
        <v>54814.407999999996</v>
      </c>
      <c r="F71" s="241">
        <f>F67+F68+F69+F70</f>
        <v>20.68</v>
      </c>
      <c r="G71" s="327">
        <f>G67+G68+G69+G70</f>
        <v>635984.74799999991</v>
      </c>
      <c r="H71" s="170">
        <v>3</v>
      </c>
    </row>
    <row r="72" spans="1:10" ht="18.95" customHeight="1" x14ac:dyDescent="0.25">
      <c r="A72" s="243"/>
      <c r="B72" s="229" t="s">
        <v>479</v>
      </c>
      <c r="C72" s="244" t="s">
        <v>416</v>
      </c>
      <c r="D72" s="237">
        <f>E72*F6</f>
        <v>41985.504000000001</v>
      </c>
      <c r="E72" s="227">
        <f>F72*C6</f>
        <v>3498.7919999999999</v>
      </c>
      <c r="F72" s="227">
        <v>1.32</v>
      </c>
      <c r="G72" s="327">
        <v>55092.19</v>
      </c>
      <c r="H72" s="170">
        <v>6</v>
      </c>
    </row>
    <row r="73" spans="1:10" ht="18.95" customHeight="1" x14ac:dyDescent="0.25">
      <c r="A73" s="243"/>
      <c r="B73" s="243" t="s">
        <v>480</v>
      </c>
      <c r="C73" s="243"/>
      <c r="D73" s="245">
        <f>E73*F6</f>
        <v>699758.39999999991</v>
      </c>
      <c r="E73" s="246">
        <f>F73*C6</f>
        <v>58313.2</v>
      </c>
      <c r="F73" s="246">
        <f>F71+F72</f>
        <v>22</v>
      </c>
      <c r="G73" s="327">
        <f>G71+G72</f>
        <v>691076.93799999985</v>
      </c>
    </row>
    <row r="74" spans="1:10" ht="18.95" customHeight="1" x14ac:dyDescent="0.25">
      <c r="A74" s="243"/>
      <c r="B74" s="243" t="s">
        <v>481</v>
      </c>
      <c r="C74" s="243"/>
      <c r="D74" s="245">
        <f>E74*F6</f>
        <v>95421.599999999991</v>
      </c>
      <c r="E74" s="246">
        <f>F74*C6</f>
        <v>7951.7999999999993</v>
      </c>
      <c r="F74" s="246">
        <v>3</v>
      </c>
      <c r="G74" s="327">
        <v>107319.6</v>
      </c>
    </row>
    <row r="75" spans="1:10" ht="18.95" customHeight="1" x14ac:dyDescent="0.25">
      <c r="A75" s="243"/>
      <c r="B75" s="247" t="s">
        <v>603</v>
      </c>
      <c r="C75" s="243"/>
      <c r="D75" s="245">
        <f>E75*F6</f>
        <v>795180</v>
      </c>
      <c r="E75" s="246">
        <f>E73+E74</f>
        <v>66265</v>
      </c>
      <c r="F75" s="246">
        <v>25</v>
      </c>
      <c r="G75" s="327">
        <f>G73+G74</f>
        <v>798396.53799999983</v>
      </c>
      <c r="H75" s="611"/>
      <c r="I75" s="611">
        <v>747384</v>
      </c>
      <c r="J75" s="334">
        <f>G75+G87</f>
        <v>823990.12799999979</v>
      </c>
    </row>
    <row r="76" spans="1:10" ht="18.95" customHeight="1" x14ac:dyDescent="0.25">
      <c r="A76" s="243"/>
      <c r="B76" s="247" t="s">
        <v>482</v>
      </c>
      <c r="C76" s="243"/>
      <c r="D76" s="245"/>
      <c r="E76" s="246"/>
      <c r="F76" s="246"/>
      <c r="G76" s="327">
        <v>854457.11</v>
      </c>
      <c r="H76" s="619">
        <v>9</v>
      </c>
      <c r="I76" s="611">
        <v>9</v>
      </c>
      <c r="J76" s="170">
        <v>914832.11</v>
      </c>
    </row>
    <row r="77" spans="1:10" ht="18.95" customHeight="1" x14ac:dyDescent="0.25">
      <c r="A77" s="243"/>
      <c r="B77" s="247" t="s">
        <v>397</v>
      </c>
      <c r="C77" s="243"/>
      <c r="D77" s="245"/>
      <c r="E77" s="246"/>
      <c r="F77" s="246"/>
      <c r="G77" s="327">
        <v>-310896.39</v>
      </c>
      <c r="H77" s="611"/>
      <c r="I77" s="611"/>
    </row>
    <row r="78" spans="1:10" ht="18.95" customHeight="1" x14ac:dyDescent="0.25">
      <c r="A78" s="243"/>
      <c r="B78" s="247" t="s">
        <v>641</v>
      </c>
      <c r="C78" s="243"/>
      <c r="D78" s="245"/>
      <c r="E78" s="246"/>
      <c r="F78" s="246"/>
      <c r="G78" s="327">
        <v>6000</v>
      </c>
      <c r="H78" s="611"/>
      <c r="I78" s="611"/>
    </row>
    <row r="79" spans="1:10" ht="18.95" customHeight="1" x14ac:dyDescent="0.25">
      <c r="A79" s="243"/>
      <c r="B79" s="247" t="s">
        <v>640</v>
      </c>
      <c r="C79" s="243"/>
      <c r="D79" s="245"/>
      <c r="E79" s="246"/>
      <c r="F79" s="246"/>
      <c r="G79" s="327">
        <v>4800</v>
      </c>
      <c r="H79" s="611"/>
      <c r="I79" s="611"/>
    </row>
    <row r="80" spans="1:10" ht="18.95" customHeight="1" x14ac:dyDescent="0.25">
      <c r="A80" s="243"/>
      <c r="B80" s="247" t="s">
        <v>604</v>
      </c>
      <c r="C80" s="243"/>
      <c r="D80" s="245"/>
      <c r="E80" s="246"/>
      <c r="F80" s="246"/>
      <c r="G80" s="327">
        <v>49575</v>
      </c>
      <c r="H80" s="611"/>
      <c r="I80" s="619" t="s">
        <v>1399</v>
      </c>
    </row>
    <row r="81" spans="1:10" ht="18.95" customHeight="1" x14ac:dyDescent="0.25">
      <c r="A81" s="243"/>
      <c r="B81" s="247" t="s">
        <v>935</v>
      </c>
      <c r="C81" s="243"/>
      <c r="D81" s="245"/>
      <c r="E81" s="246"/>
      <c r="F81" s="246"/>
      <c r="G81" s="327">
        <f>G76-G75+G77+G78+G79+G80-G87</f>
        <v>-220054.40799999985</v>
      </c>
      <c r="H81" s="619">
        <f>G76+G78+G79+G80</f>
        <v>914832.11</v>
      </c>
      <c r="I81" s="619">
        <f>G77-G75-G87</f>
        <v>-1134886.5179999999</v>
      </c>
      <c r="J81" s="334">
        <f>G77+J76-G75-G87</f>
        <v>-220054.40799999985</v>
      </c>
    </row>
    <row r="82" spans="1:10" ht="18.95" customHeight="1" x14ac:dyDescent="0.25">
      <c r="A82" s="243"/>
      <c r="B82" s="247" t="s">
        <v>642</v>
      </c>
      <c r="C82" s="243"/>
      <c r="D82" s="245" t="s">
        <v>643</v>
      </c>
      <c r="E82" s="246" t="s">
        <v>607</v>
      </c>
      <c r="F82" s="246" t="s">
        <v>608</v>
      </c>
      <c r="G82" s="327"/>
      <c r="H82" s="611"/>
      <c r="I82" s="619" t="e">
        <f>I80+I81</f>
        <v>#VALUE!</v>
      </c>
    </row>
    <row r="83" spans="1:10" ht="18.95" customHeight="1" x14ac:dyDescent="0.25">
      <c r="A83" s="243"/>
      <c r="B83" s="231" t="s">
        <v>466</v>
      </c>
      <c r="C83" s="243"/>
      <c r="D83" s="328">
        <v>3531.17</v>
      </c>
      <c r="E83" s="329">
        <f>H83+I83</f>
        <v>46533.919999999998</v>
      </c>
      <c r="F83" s="329">
        <v>31820.67</v>
      </c>
      <c r="G83" s="330">
        <f>D83+E83-F83</f>
        <v>18244.419999999998</v>
      </c>
      <c r="H83" s="611">
        <v>32435</v>
      </c>
      <c r="I83" s="611">
        <v>14098.92</v>
      </c>
    </row>
    <row r="84" spans="1:10" ht="18.95" customHeight="1" x14ac:dyDescent="0.25">
      <c r="A84" s="243"/>
      <c r="B84" s="231" t="s">
        <v>468</v>
      </c>
      <c r="C84" s="243"/>
      <c r="D84" s="328">
        <v>4824.8</v>
      </c>
      <c r="E84" s="329">
        <v>74830.03</v>
      </c>
      <c r="F84" s="329">
        <v>73895.75</v>
      </c>
      <c r="G84" s="330">
        <v>5759.08</v>
      </c>
    </row>
    <row r="85" spans="1:10" ht="18.95" customHeight="1" x14ac:dyDescent="0.25">
      <c r="A85" s="243"/>
      <c r="B85" s="231" t="s">
        <v>600</v>
      </c>
      <c r="C85" s="243"/>
      <c r="D85" s="328">
        <v>851.93</v>
      </c>
      <c r="E85" s="329">
        <v>7701.72</v>
      </c>
      <c r="F85" s="329">
        <v>7576.61</v>
      </c>
      <c r="G85" s="330">
        <f>D85+E85-F85</f>
        <v>977.04</v>
      </c>
    </row>
    <row r="86" spans="1:10" ht="18.95" customHeight="1" x14ac:dyDescent="0.25">
      <c r="A86" s="243"/>
      <c r="B86" s="231" t="s">
        <v>469</v>
      </c>
      <c r="C86" s="243"/>
      <c r="D86" s="328">
        <v>526.41</v>
      </c>
      <c r="E86" s="329">
        <v>4795.5600000000004</v>
      </c>
      <c r="F86" s="329">
        <v>4708.92</v>
      </c>
      <c r="G86" s="330">
        <f>D86+E86-F86</f>
        <v>613.05000000000018</v>
      </c>
    </row>
    <row r="87" spans="1:10" ht="18.95" customHeight="1" x14ac:dyDescent="0.25">
      <c r="A87" s="243"/>
      <c r="B87" s="231"/>
      <c r="C87" s="243"/>
      <c r="D87" s="245">
        <f>SUM(D83:D86)</f>
        <v>9734.3100000000013</v>
      </c>
      <c r="E87" s="246">
        <f>SUM(E83:E86)</f>
        <v>133861.23000000001</v>
      </c>
      <c r="F87" s="246">
        <f>SUM(F83:F86)</f>
        <v>118001.95</v>
      </c>
      <c r="G87" s="327">
        <f>SUM(G83:G86)</f>
        <v>25593.59</v>
      </c>
      <c r="I87" s="334"/>
    </row>
    <row r="88" spans="1:10" ht="18.95" customHeight="1" x14ac:dyDescent="0.25">
      <c r="A88" s="243"/>
      <c r="B88" s="483" t="s">
        <v>605</v>
      </c>
      <c r="C88" s="243"/>
      <c r="D88" s="245"/>
      <c r="E88" s="246"/>
      <c r="F88" s="246"/>
      <c r="G88" s="330">
        <v>106513.22</v>
      </c>
      <c r="I88" s="334"/>
    </row>
    <row r="89" spans="1:10" ht="18.95" customHeight="1" x14ac:dyDescent="0.25">
      <c r="A89" s="243"/>
      <c r="B89" s="484" t="s">
        <v>931</v>
      </c>
      <c r="C89" s="243"/>
      <c r="D89" s="245"/>
      <c r="E89" s="246"/>
      <c r="F89" s="246"/>
      <c r="G89" s="503">
        <v>111305.87</v>
      </c>
      <c r="I89" s="334"/>
    </row>
    <row r="90" spans="1:10" ht="18.95" customHeight="1" x14ac:dyDescent="0.25">
      <c r="A90" s="243"/>
      <c r="B90" s="482" t="s">
        <v>546</v>
      </c>
      <c r="C90" s="432">
        <v>45310</v>
      </c>
      <c r="D90" s="433">
        <v>4663.3</v>
      </c>
      <c r="E90" s="434">
        <v>4657.01</v>
      </c>
      <c r="F90" s="277"/>
      <c r="G90" s="485"/>
    </row>
    <row r="91" spans="1:10" ht="18.95" customHeight="1" x14ac:dyDescent="0.25">
      <c r="A91" s="243"/>
      <c r="B91" s="482" t="s">
        <v>547</v>
      </c>
      <c r="C91" s="432">
        <v>45232</v>
      </c>
      <c r="D91" s="433">
        <v>0</v>
      </c>
      <c r="E91" s="434">
        <v>5207.37</v>
      </c>
      <c r="F91" s="246"/>
      <c r="G91" s="485"/>
    </row>
    <row r="92" spans="1:10" ht="18.95" customHeight="1" x14ac:dyDescent="0.25">
      <c r="A92" s="243"/>
      <c r="B92" s="482" t="s">
        <v>932</v>
      </c>
      <c r="C92" s="432">
        <v>45235</v>
      </c>
      <c r="D92" s="433">
        <v>0</v>
      </c>
      <c r="E92" s="434">
        <v>1479.28</v>
      </c>
      <c r="F92" s="246"/>
      <c r="G92" s="485"/>
    </row>
    <row r="93" spans="1:10" ht="18.95" customHeight="1" x14ac:dyDescent="0.25">
      <c r="A93" s="243"/>
      <c r="B93" s="482" t="s">
        <v>548</v>
      </c>
      <c r="C93" s="432">
        <v>45301</v>
      </c>
      <c r="D93" s="433">
        <v>2000</v>
      </c>
      <c r="E93" s="434">
        <v>3582.47</v>
      </c>
      <c r="F93" s="246"/>
      <c r="G93" s="485"/>
    </row>
    <row r="94" spans="1:10" ht="18.95" customHeight="1" x14ac:dyDescent="0.25">
      <c r="A94" s="243"/>
      <c r="B94" s="482" t="s">
        <v>549</v>
      </c>
      <c r="C94" s="432">
        <v>45300</v>
      </c>
      <c r="D94" s="433">
        <v>2106.1799999999998</v>
      </c>
      <c r="E94" s="434">
        <v>2106.1799999999998</v>
      </c>
      <c r="F94" s="246"/>
      <c r="G94" s="485"/>
    </row>
    <row r="95" spans="1:10" ht="18.95" customHeight="1" x14ac:dyDescent="0.25">
      <c r="A95" s="243"/>
      <c r="B95" s="482" t="s">
        <v>933</v>
      </c>
      <c r="C95" s="432">
        <v>45277</v>
      </c>
      <c r="D95" s="433">
        <v>0</v>
      </c>
      <c r="E95" s="434">
        <v>1367.24</v>
      </c>
      <c r="F95" s="246"/>
      <c r="G95" s="485"/>
    </row>
    <row r="96" spans="1:10" ht="24" customHeight="1" x14ac:dyDescent="0.2">
      <c r="A96" s="248"/>
      <c r="B96" s="482" t="s">
        <v>934</v>
      </c>
      <c r="C96" s="432">
        <v>45240</v>
      </c>
      <c r="D96" s="433">
        <v>0</v>
      </c>
      <c r="E96" s="434">
        <v>1627.15</v>
      </c>
      <c r="F96" s="172"/>
      <c r="G96" s="485"/>
    </row>
    <row r="97" spans="1:7" ht="15.75" x14ac:dyDescent="0.25">
      <c r="A97" s="249"/>
      <c r="B97" s="250"/>
      <c r="C97" s="249"/>
      <c r="D97" s="249"/>
      <c r="E97" s="249"/>
      <c r="F97" s="172"/>
      <c r="G97" s="172"/>
    </row>
    <row r="98" spans="1:7" ht="15.75" x14ac:dyDescent="0.25">
      <c r="A98" s="249"/>
      <c r="B98" s="250"/>
      <c r="C98" s="249"/>
      <c r="D98" s="249"/>
      <c r="E98" s="249"/>
      <c r="F98" s="172"/>
      <c r="G98" s="172"/>
    </row>
    <row r="99" spans="1:7" ht="15.75" x14ac:dyDescent="0.25">
      <c r="A99" s="251">
        <v>0.06</v>
      </c>
      <c r="B99" s="250"/>
      <c r="C99" s="249"/>
      <c r="D99" s="249"/>
      <c r="E99" s="249"/>
      <c r="F99" s="172"/>
      <c r="G99" s="172"/>
    </row>
    <row r="100" spans="1:7" x14ac:dyDescent="0.2">
      <c r="A100" s="252"/>
      <c r="B100" s="252"/>
      <c r="C100" s="252"/>
      <c r="D100" s="252"/>
      <c r="E100" s="252"/>
    </row>
    <row r="101" spans="1:7" x14ac:dyDescent="0.2">
      <c r="C101" s="253"/>
      <c r="D101" s="253"/>
      <c r="E101" s="253"/>
    </row>
    <row r="102" spans="1:7" x14ac:dyDescent="0.2">
      <c r="C102" s="253"/>
      <c r="D102" s="253"/>
      <c r="E102" s="253"/>
    </row>
    <row r="103" spans="1:7" x14ac:dyDescent="0.2">
      <c r="C103" s="253"/>
      <c r="D103" s="253"/>
      <c r="E103" s="253"/>
    </row>
    <row r="104" spans="1:7" x14ac:dyDescent="0.2">
      <c r="C104" s="253"/>
      <c r="D104" s="253"/>
      <c r="E104" s="253"/>
    </row>
    <row r="105" spans="1:7" x14ac:dyDescent="0.2">
      <c r="C105" s="253"/>
      <c r="D105" s="253"/>
      <c r="E105" s="253"/>
    </row>
    <row r="106" spans="1:7" x14ac:dyDescent="0.2">
      <c r="C106" s="253"/>
      <c r="D106" s="253"/>
      <c r="E106" s="253"/>
    </row>
    <row r="107" spans="1:7" x14ac:dyDescent="0.2">
      <c r="C107" s="253"/>
      <c r="D107" s="253"/>
      <c r="E107" s="253"/>
    </row>
    <row r="108" spans="1:7" x14ac:dyDescent="0.2">
      <c r="C108" s="253"/>
      <c r="D108" s="253"/>
      <c r="E108" s="253"/>
    </row>
    <row r="109" spans="1:7" x14ac:dyDescent="0.2">
      <c r="C109" s="253"/>
      <c r="D109" s="253"/>
      <c r="E109" s="253"/>
    </row>
    <row r="110" spans="1:7" x14ac:dyDescent="0.2">
      <c r="C110" s="253"/>
      <c r="D110" s="253"/>
      <c r="E110" s="253"/>
    </row>
    <row r="111" spans="1:7" x14ac:dyDescent="0.2">
      <c r="C111" s="253"/>
      <c r="D111" s="253"/>
      <c r="E111" s="253"/>
    </row>
    <row r="112" spans="1:7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  <row r="117" spans="3:5" x14ac:dyDescent="0.2">
      <c r="C117" s="253"/>
      <c r="D117" s="253"/>
      <c r="E117" s="253"/>
    </row>
    <row r="118" spans="3:5" x14ac:dyDescent="0.2">
      <c r="C118" s="253"/>
      <c r="D118" s="253"/>
      <c r="E118" s="253"/>
    </row>
    <row r="119" spans="3:5" x14ac:dyDescent="0.2">
      <c r="C119" s="253"/>
      <c r="D119" s="253"/>
      <c r="E119" s="253"/>
    </row>
    <row r="120" spans="3:5" x14ac:dyDescent="0.2">
      <c r="C120" s="253"/>
      <c r="D120" s="253"/>
      <c r="E120" s="253"/>
    </row>
    <row r="121" spans="3:5" x14ac:dyDescent="0.2">
      <c r="C121" s="253"/>
      <c r="D121" s="253"/>
      <c r="E121" s="253"/>
    </row>
    <row r="122" spans="3:5" x14ac:dyDescent="0.2">
      <c r="C122" s="253"/>
      <c r="D122" s="253"/>
      <c r="E122" s="253"/>
    </row>
    <row r="123" spans="3:5" x14ac:dyDescent="0.2">
      <c r="C123" s="253"/>
      <c r="D123" s="253"/>
      <c r="E123" s="253"/>
    </row>
    <row r="124" spans="3:5" x14ac:dyDescent="0.2">
      <c r="C124" s="253"/>
      <c r="D124" s="253"/>
      <c r="E124" s="253"/>
    </row>
    <row r="125" spans="3:5" x14ac:dyDescent="0.2">
      <c r="C125" s="253"/>
      <c r="D125" s="253"/>
      <c r="E125" s="253"/>
    </row>
    <row r="126" spans="3:5" x14ac:dyDescent="0.2">
      <c r="C126" s="253"/>
      <c r="D126" s="253"/>
      <c r="E126" s="253"/>
    </row>
    <row r="127" spans="3:5" x14ac:dyDescent="0.2">
      <c r="C127" s="253"/>
      <c r="D127" s="253"/>
      <c r="E127" s="253"/>
    </row>
    <row r="128" spans="3:5" x14ac:dyDescent="0.2">
      <c r="C128" s="253"/>
      <c r="D128" s="253"/>
      <c r="E128" s="253"/>
    </row>
    <row r="129" spans="3:5" x14ac:dyDescent="0.2">
      <c r="C129" s="253"/>
      <c r="D129" s="253"/>
      <c r="E129" s="253"/>
    </row>
    <row r="130" spans="3:5" x14ac:dyDescent="0.2">
      <c r="C130" s="253"/>
      <c r="D130" s="253"/>
      <c r="E130" s="253"/>
    </row>
    <row r="131" spans="3:5" x14ac:dyDescent="0.2">
      <c r="C131" s="253"/>
      <c r="D131" s="253"/>
      <c r="E131" s="253"/>
    </row>
    <row r="132" spans="3:5" x14ac:dyDescent="0.2">
      <c r="C132" s="253"/>
      <c r="D132" s="253"/>
      <c r="E132" s="253"/>
    </row>
    <row r="133" spans="3:5" x14ac:dyDescent="0.2">
      <c r="C133" s="253"/>
      <c r="D133" s="253"/>
      <c r="E133" s="253"/>
    </row>
    <row r="134" spans="3:5" x14ac:dyDescent="0.2">
      <c r="C134" s="253"/>
      <c r="D134" s="253"/>
      <c r="E134" s="253"/>
    </row>
    <row r="135" spans="3:5" x14ac:dyDescent="0.2">
      <c r="C135" s="253"/>
      <c r="D135" s="253"/>
      <c r="E135" s="253"/>
    </row>
    <row r="136" spans="3:5" x14ac:dyDescent="0.2">
      <c r="C136" s="253"/>
      <c r="D136" s="253"/>
      <c r="E136" s="253"/>
    </row>
    <row r="137" spans="3:5" x14ac:dyDescent="0.2">
      <c r="C137" s="253"/>
      <c r="D137" s="253"/>
      <c r="E137" s="253"/>
    </row>
    <row r="138" spans="3:5" x14ac:dyDescent="0.2">
      <c r="C138" s="253"/>
      <c r="D138" s="253"/>
      <c r="E138" s="253"/>
    </row>
    <row r="139" spans="3:5" x14ac:dyDescent="0.2">
      <c r="C139" s="253"/>
      <c r="D139" s="253"/>
      <c r="E139" s="253"/>
    </row>
    <row r="140" spans="3:5" x14ac:dyDescent="0.2">
      <c r="C140" s="253"/>
      <c r="D140" s="253"/>
      <c r="E140" s="253"/>
    </row>
    <row r="141" spans="3:5" x14ac:dyDescent="0.2">
      <c r="C141" s="253"/>
      <c r="D141" s="253"/>
      <c r="E141" s="253"/>
    </row>
    <row r="142" spans="3:5" x14ac:dyDescent="0.2">
      <c r="C142" s="253"/>
      <c r="D142" s="253"/>
      <c r="E142" s="253"/>
    </row>
    <row r="143" spans="3:5" x14ac:dyDescent="0.2">
      <c r="C143" s="253"/>
      <c r="D143" s="253"/>
      <c r="E143" s="253"/>
    </row>
    <row r="144" spans="3:5" x14ac:dyDescent="0.2">
      <c r="C144" s="253"/>
      <c r="D144" s="253"/>
      <c r="E144" s="253"/>
    </row>
    <row r="145" spans="3:5" x14ac:dyDescent="0.2">
      <c r="C145" s="253"/>
      <c r="D145" s="253"/>
      <c r="E145" s="253"/>
    </row>
    <row r="146" spans="3:5" x14ac:dyDescent="0.2">
      <c r="C146" s="253"/>
      <c r="D146" s="253"/>
      <c r="E146" s="253"/>
    </row>
  </sheetData>
  <sheetProtection selectLockedCells="1" selectUnlockedCells="1"/>
  <mergeCells count="30">
    <mergeCell ref="C15:F15"/>
    <mergeCell ref="C17:F17"/>
    <mergeCell ref="G28:G29"/>
    <mergeCell ref="B11:F11"/>
    <mergeCell ref="A2:E2"/>
    <mergeCell ref="A3:F3"/>
    <mergeCell ref="A4:B4"/>
    <mergeCell ref="C4:E4"/>
    <mergeCell ref="C5:E5"/>
    <mergeCell ref="A6:B6"/>
    <mergeCell ref="C6:E6"/>
    <mergeCell ref="C7:E7"/>
    <mergeCell ref="C8:E8"/>
    <mergeCell ref="B18:F18"/>
    <mergeCell ref="C28:C29"/>
    <mergeCell ref="D28:D29"/>
    <mergeCell ref="E28:E29"/>
    <mergeCell ref="F28:F29"/>
    <mergeCell ref="A35:A38"/>
    <mergeCell ref="D36:D38"/>
    <mergeCell ref="E36:E38"/>
    <mergeCell ref="F36:F38"/>
    <mergeCell ref="B34:F34"/>
    <mergeCell ref="G41:G44"/>
    <mergeCell ref="C64:C65"/>
    <mergeCell ref="D41:D44"/>
    <mergeCell ref="E41:E44"/>
    <mergeCell ref="F41:F44"/>
    <mergeCell ref="B56:F56"/>
    <mergeCell ref="B62:F62"/>
  </mergeCells>
  <pageMargins left="0.23622047244094491" right="0.23622047244094491" top="0.74803149606299213" bottom="0.74803149606299213" header="0.31496062992125984" footer="0.31496062992125984"/>
  <pageSetup paperSize="9" scale="6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8">
    <tabColor rgb="FF00B0F0"/>
  </sheetPr>
  <dimension ref="A1:AP90"/>
  <sheetViews>
    <sheetView topLeftCell="A41" workbookViewId="0">
      <selection activeCell="J54" sqref="J54"/>
    </sheetView>
  </sheetViews>
  <sheetFormatPr defaultRowHeight="15" x14ac:dyDescent="0.25"/>
  <cols>
    <col min="1" max="1" width="4.5703125" customWidth="1"/>
    <col min="2" max="2" width="43.4257812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1" width="9.5703125" bestFit="1" customWidth="1"/>
    <col min="12" max="12" width="18.42578125" customWidth="1"/>
    <col min="13" max="13" width="45.140625" customWidth="1"/>
  </cols>
  <sheetData>
    <row r="1" spans="1:12" x14ac:dyDescent="0.25">
      <c r="A1" s="1"/>
      <c r="B1" s="1"/>
      <c r="C1" s="2" t="s">
        <v>0</v>
      </c>
      <c r="D1" s="3"/>
      <c r="E1" s="1"/>
    </row>
    <row r="2" spans="1:12" x14ac:dyDescent="0.25">
      <c r="A2" s="1"/>
      <c r="B2" s="14" t="s">
        <v>6</v>
      </c>
      <c r="C2" s="2"/>
      <c r="D2" s="3"/>
      <c r="E2" s="1"/>
    </row>
    <row r="3" spans="1:12" x14ac:dyDescent="0.25">
      <c r="A3" s="1"/>
      <c r="B3" s="14" t="s">
        <v>7</v>
      </c>
      <c r="C3" s="2"/>
      <c r="D3" s="3"/>
      <c r="E3" s="1"/>
    </row>
    <row r="4" spans="1:12" x14ac:dyDescent="0.25">
      <c r="A4" s="1"/>
      <c r="B4" s="14" t="s">
        <v>8</v>
      </c>
      <c r="C4" s="2"/>
      <c r="D4" s="3"/>
      <c r="E4" s="1"/>
    </row>
    <row r="5" spans="1:12" x14ac:dyDescent="0.25">
      <c r="A5" s="4"/>
      <c r="B5" s="629" t="s">
        <v>661</v>
      </c>
      <c r="C5" s="629"/>
      <c r="D5" s="629"/>
      <c r="E5" s="629"/>
    </row>
    <row r="6" spans="1:12" x14ac:dyDescent="0.25">
      <c r="A6" s="4"/>
      <c r="B6" s="20"/>
      <c r="C6" s="21"/>
      <c r="D6" s="21"/>
      <c r="E6" s="21"/>
    </row>
    <row r="7" spans="1:12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12" ht="18.75" customHeight="1" x14ac:dyDescent="0.25">
      <c r="A8" s="4"/>
      <c r="B8" s="23" t="s">
        <v>650</v>
      </c>
      <c r="C8" s="21"/>
      <c r="D8" s="21"/>
      <c r="E8" s="21"/>
    </row>
    <row r="9" spans="1:12" x14ac:dyDescent="0.25">
      <c r="A9" s="4"/>
      <c r="B9" s="630" t="s">
        <v>11</v>
      </c>
      <c r="C9" s="630"/>
      <c r="D9" s="21"/>
      <c r="E9" s="21"/>
    </row>
    <row r="10" spans="1:12" ht="14.25" customHeight="1" x14ac:dyDescent="0.25">
      <c r="A10" s="4"/>
      <c r="B10" s="630" t="s">
        <v>62</v>
      </c>
      <c r="C10" s="630"/>
      <c r="D10" s="630"/>
      <c r="E10" s="630"/>
    </row>
    <row r="11" spans="1:12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12" ht="15" customHeight="1" x14ac:dyDescent="0.25">
      <c r="A12" s="4"/>
      <c r="B12" s="630" t="s">
        <v>94</v>
      </c>
      <c r="C12" s="630"/>
      <c r="D12" s="630"/>
      <c r="E12" s="630"/>
      <c r="F12" s="630"/>
    </row>
    <row r="13" spans="1:12" x14ac:dyDescent="0.25">
      <c r="A13" s="19" t="s">
        <v>13</v>
      </c>
      <c r="B13" s="5" t="s">
        <v>660</v>
      </c>
      <c r="C13" s="5"/>
      <c r="D13" s="18"/>
      <c r="E13" s="79">
        <v>380560.29</v>
      </c>
    </row>
    <row r="14" spans="1:12" x14ac:dyDescent="0.25">
      <c r="A14" s="19"/>
      <c r="B14" s="5" t="s">
        <v>800</v>
      </c>
      <c r="C14" s="5"/>
      <c r="D14" s="18"/>
      <c r="E14" s="79">
        <v>349889.98</v>
      </c>
    </row>
    <row r="15" spans="1:12" x14ac:dyDescent="0.25">
      <c r="A15" s="13" t="s">
        <v>14</v>
      </c>
      <c r="B15" s="5" t="s">
        <v>654</v>
      </c>
      <c r="C15" s="5"/>
      <c r="D15" s="18"/>
      <c r="E15" s="69">
        <v>-935874.79</v>
      </c>
      <c r="L15" s="500"/>
    </row>
    <row r="16" spans="1:12" x14ac:dyDescent="0.25">
      <c r="A16" s="13" t="s">
        <v>15</v>
      </c>
      <c r="B16" s="11" t="s">
        <v>16</v>
      </c>
      <c r="C16" s="5"/>
      <c r="D16" s="5"/>
      <c r="E16" s="1"/>
      <c r="L16" s="500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1264954.26</v>
      </c>
    </row>
    <row r="19" spans="1:6" x14ac:dyDescent="0.25">
      <c r="A19" s="13"/>
      <c r="B19" s="25" t="s">
        <v>19</v>
      </c>
      <c r="C19" s="26"/>
      <c r="D19" s="27"/>
      <c r="E19" s="15">
        <v>1239365.04</v>
      </c>
    </row>
    <row r="20" spans="1:6" x14ac:dyDescent="0.25">
      <c r="A20" s="13"/>
      <c r="B20" s="25" t="s">
        <v>20</v>
      </c>
      <c r="C20" s="26"/>
      <c r="D20" s="27"/>
      <c r="E20" s="16">
        <f>B22+E19</f>
        <v>1251665.04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12300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229</v>
      </c>
      <c r="C24" s="61">
        <v>42410</v>
      </c>
      <c r="D24" s="64">
        <v>0</v>
      </c>
      <c r="E24" s="64">
        <v>69776.63</v>
      </c>
      <c r="F24" s="267"/>
    </row>
    <row r="25" spans="1:6" x14ac:dyDescent="0.25">
      <c r="A25" s="13"/>
      <c r="B25" s="61" t="s">
        <v>557</v>
      </c>
      <c r="C25" s="61">
        <v>45180</v>
      </c>
      <c r="D25" s="64">
        <v>0</v>
      </c>
      <c r="E25" s="64">
        <v>4929.68</v>
      </c>
    </row>
    <row r="26" spans="1:6" x14ac:dyDescent="0.25">
      <c r="A26" s="13"/>
      <c r="B26" s="61" t="s">
        <v>945</v>
      </c>
      <c r="C26" s="61">
        <v>45239</v>
      </c>
      <c r="D26" s="64">
        <v>0</v>
      </c>
      <c r="E26" s="64">
        <v>3137.34</v>
      </c>
    </row>
    <row r="27" spans="1:6" x14ac:dyDescent="0.25">
      <c r="A27" s="13"/>
      <c r="B27" s="61" t="s">
        <v>558</v>
      </c>
      <c r="C27" s="61">
        <v>45244</v>
      </c>
      <c r="D27" s="64">
        <v>0</v>
      </c>
      <c r="E27" s="64">
        <v>2897.43</v>
      </c>
    </row>
    <row r="28" spans="1:6" x14ac:dyDescent="0.25">
      <c r="A28" s="13"/>
      <c r="B28" s="61" t="s">
        <v>230</v>
      </c>
      <c r="C28" s="61">
        <v>45244</v>
      </c>
      <c r="D28" s="64">
        <v>0</v>
      </c>
      <c r="E28" s="64">
        <v>131436.48000000001</v>
      </c>
    </row>
    <row r="29" spans="1:6" x14ac:dyDescent="0.25">
      <c r="A29" s="13"/>
      <c r="B29" s="127"/>
      <c r="C29" s="128"/>
      <c r="D29" s="129"/>
      <c r="E29" s="130"/>
    </row>
    <row r="30" spans="1:6" x14ac:dyDescent="0.25">
      <c r="A30" s="13" t="s">
        <v>24</v>
      </c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42" x14ac:dyDescent="0.25">
      <c r="A33" s="8" t="s">
        <v>27</v>
      </c>
      <c r="B33" s="639" t="s">
        <v>28</v>
      </c>
      <c r="C33" s="640"/>
      <c r="D33" s="6"/>
      <c r="E33" s="12" t="s">
        <v>29</v>
      </c>
    </row>
    <row r="34" spans="1:42" x14ac:dyDescent="0.25">
      <c r="A34" s="8">
        <v>1</v>
      </c>
      <c r="B34" s="626" t="s">
        <v>391</v>
      </c>
      <c r="C34" s="627"/>
      <c r="D34" s="6"/>
      <c r="E34" s="73">
        <v>103970.41</v>
      </c>
      <c r="J34" s="72"/>
      <c r="K34" s="72"/>
      <c r="L34" s="72"/>
    </row>
    <row r="35" spans="1:42" x14ac:dyDescent="0.25">
      <c r="A35" s="8">
        <v>2</v>
      </c>
      <c r="B35" s="628" t="s">
        <v>306</v>
      </c>
      <c r="C35" s="628"/>
      <c r="D35" s="6"/>
      <c r="E35" s="85">
        <v>10287.299999999999</v>
      </c>
    </row>
    <row r="36" spans="1:42" x14ac:dyDescent="0.25">
      <c r="A36" s="8">
        <v>3</v>
      </c>
      <c r="B36" s="623" t="s">
        <v>307</v>
      </c>
      <c r="C36" s="623"/>
      <c r="D36" s="6"/>
      <c r="E36" s="73">
        <v>32919.360000000001</v>
      </c>
    </row>
    <row r="37" spans="1:42" x14ac:dyDescent="0.25">
      <c r="A37" s="8">
        <v>4</v>
      </c>
      <c r="B37" s="31" t="s">
        <v>395</v>
      </c>
      <c r="C37" s="31"/>
      <c r="D37" s="6"/>
      <c r="E37" s="73">
        <v>6172.38</v>
      </c>
    </row>
    <row r="38" spans="1:42" x14ac:dyDescent="0.25">
      <c r="A38" s="8">
        <v>5</v>
      </c>
      <c r="B38" s="623" t="s">
        <v>2</v>
      </c>
      <c r="C38" s="623"/>
      <c r="D38" s="6"/>
      <c r="E38" s="85">
        <v>2333.6</v>
      </c>
      <c r="J38" s="85"/>
      <c r="L38" s="72"/>
    </row>
    <row r="39" spans="1:42" x14ac:dyDescent="0.25">
      <c r="A39" s="8">
        <v>6</v>
      </c>
      <c r="B39" s="623" t="s">
        <v>3</v>
      </c>
      <c r="C39" s="623"/>
      <c r="D39" s="6"/>
      <c r="E39" s="85">
        <v>6400</v>
      </c>
      <c r="L39" s="72"/>
    </row>
    <row r="40" spans="1:42" x14ac:dyDescent="0.25">
      <c r="A40" s="8">
        <v>7</v>
      </c>
      <c r="B40" s="628" t="s">
        <v>31</v>
      </c>
      <c r="C40" s="628"/>
      <c r="D40" s="6"/>
      <c r="E40" s="85">
        <v>32919.360000000001</v>
      </c>
      <c r="J40" s="73"/>
    </row>
    <row r="41" spans="1:42" x14ac:dyDescent="0.25">
      <c r="A41" s="8">
        <v>8</v>
      </c>
      <c r="B41" s="623" t="s">
        <v>308</v>
      </c>
      <c r="C41" s="623"/>
      <c r="D41" s="6"/>
      <c r="E41" s="73">
        <v>769.28</v>
      </c>
      <c r="J41" s="73"/>
      <c r="L41" s="72"/>
    </row>
    <row r="42" spans="1:42" x14ac:dyDescent="0.25">
      <c r="A42" s="8">
        <v>9</v>
      </c>
      <c r="B42" s="623" t="s">
        <v>309</v>
      </c>
      <c r="C42" s="623"/>
      <c r="D42" s="6"/>
      <c r="E42" s="73">
        <v>3452.09</v>
      </c>
      <c r="J42" s="73"/>
      <c r="L42" s="72"/>
    </row>
    <row r="43" spans="1:42" x14ac:dyDescent="0.25">
      <c r="A43" s="8">
        <v>10</v>
      </c>
      <c r="B43" s="628" t="s">
        <v>310</v>
      </c>
      <c r="C43" s="628"/>
      <c r="D43" s="6"/>
      <c r="E43" s="73">
        <v>13680</v>
      </c>
      <c r="J43" s="72"/>
      <c r="L43" s="72"/>
    </row>
    <row r="44" spans="1:42" x14ac:dyDescent="0.25">
      <c r="A44" s="8">
        <v>11</v>
      </c>
      <c r="B44" s="623" t="s">
        <v>1377</v>
      </c>
      <c r="C44" s="623"/>
      <c r="D44" s="6"/>
      <c r="E44" s="73">
        <v>119332.68</v>
      </c>
    </row>
    <row r="45" spans="1:42" x14ac:dyDescent="0.25">
      <c r="A45" s="8">
        <v>12</v>
      </c>
      <c r="B45" s="626" t="s">
        <v>617</v>
      </c>
      <c r="C45" s="627"/>
      <c r="D45" s="6"/>
      <c r="E45" s="73">
        <v>0</v>
      </c>
      <c r="L45" s="72"/>
    </row>
    <row r="46" spans="1:42" x14ac:dyDescent="0.25">
      <c r="A46" s="8">
        <v>13</v>
      </c>
      <c r="B46" s="626" t="s">
        <v>1348</v>
      </c>
      <c r="C46" s="627"/>
      <c r="D46" s="6"/>
      <c r="E46" s="73">
        <v>7678.16</v>
      </c>
      <c r="L46" s="72"/>
      <c r="AP46" t="s">
        <v>632</v>
      </c>
    </row>
    <row r="47" spans="1:42" x14ac:dyDescent="0.25">
      <c r="A47" s="8">
        <v>14</v>
      </c>
      <c r="B47" s="623" t="s">
        <v>312</v>
      </c>
      <c r="C47" s="623"/>
      <c r="D47" s="6"/>
      <c r="E47" s="73">
        <v>168711.71999999997</v>
      </c>
    </row>
    <row r="48" spans="1:42" x14ac:dyDescent="0.25">
      <c r="A48" s="8">
        <v>15</v>
      </c>
      <c r="B48" s="626" t="s">
        <v>332</v>
      </c>
      <c r="C48" s="627"/>
      <c r="D48" s="6"/>
      <c r="E48" s="73">
        <v>21602.97</v>
      </c>
      <c r="L48" s="72"/>
    </row>
    <row r="49" spans="1:42" x14ac:dyDescent="0.25">
      <c r="A49" s="8">
        <v>16</v>
      </c>
      <c r="B49" s="623" t="s">
        <v>313</v>
      </c>
      <c r="C49" s="623"/>
      <c r="D49" s="6"/>
      <c r="E49" s="73">
        <v>133734.9</v>
      </c>
    </row>
    <row r="50" spans="1:42" x14ac:dyDescent="0.25">
      <c r="A50" s="8">
        <v>17</v>
      </c>
      <c r="B50" s="623" t="s">
        <v>319</v>
      </c>
      <c r="C50" s="623"/>
      <c r="D50" s="6"/>
      <c r="E50" s="73">
        <v>0</v>
      </c>
    </row>
    <row r="51" spans="1:42" x14ac:dyDescent="0.25">
      <c r="A51" s="8">
        <v>18</v>
      </c>
      <c r="B51" s="623" t="s">
        <v>314</v>
      </c>
      <c r="C51" s="623"/>
      <c r="D51" s="6"/>
      <c r="E51" s="73">
        <v>75313.539999999994</v>
      </c>
      <c r="J51" s="72"/>
      <c r="L51" s="72"/>
      <c r="M51" s="486"/>
    </row>
    <row r="52" spans="1:42" x14ac:dyDescent="0.25">
      <c r="A52" s="8">
        <v>19</v>
      </c>
      <c r="B52" s="623" t="s">
        <v>883</v>
      </c>
      <c r="C52" s="623"/>
      <c r="D52" s="6"/>
      <c r="E52" s="73">
        <v>150668.04</v>
      </c>
      <c r="L52" s="72"/>
    </row>
    <row r="53" spans="1:42" x14ac:dyDescent="0.25">
      <c r="A53" s="8">
        <v>20</v>
      </c>
      <c r="B53" s="626" t="s">
        <v>4</v>
      </c>
      <c r="C53" s="627"/>
      <c r="D53" s="6"/>
      <c r="E53" s="73">
        <v>154309.5</v>
      </c>
    </row>
    <row r="54" spans="1:42" x14ac:dyDescent="0.25">
      <c r="A54" s="8">
        <v>21</v>
      </c>
      <c r="B54" s="623" t="s">
        <v>367</v>
      </c>
      <c r="C54" s="623"/>
      <c r="D54" s="6"/>
      <c r="E54" s="73">
        <v>75548</v>
      </c>
      <c r="J54" s="72"/>
      <c r="L54" s="72"/>
    </row>
    <row r="55" spans="1:42" x14ac:dyDescent="0.25">
      <c r="A55" s="8">
        <v>22</v>
      </c>
      <c r="B55" s="626" t="s">
        <v>387</v>
      </c>
      <c r="C55" s="627"/>
      <c r="D55" s="6"/>
      <c r="E55" s="73">
        <v>80176.3</v>
      </c>
      <c r="L55" s="72"/>
    </row>
    <row r="56" spans="1:42" x14ac:dyDescent="0.25">
      <c r="A56" s="8">
        <v>23</v>
      </c>
      <c r="B56" s="626" t="s">
        <v>388</v>
      </c>
      <c r="C56" s="627"/>
      <c r="D56" s="6"/>
      <c r="E56" s="73">
        <v>9327.24</v>
      </c>
      <c r="L56" s="72"/>
    </row>
    <row r="57" spans="1:42" x14ac:dyDescent="0.25">
      <c r="A57" s="8">
        <v>24</v>
      </c>
      <c r="B57" s="626" t="s">
        <v>389</v>
      </c>
      <c r="C57" s="627"/>
      <c r="D57" s="6"/>
      <c r="E57" s="73">
        <v>104460.04</v>
      </c>
      <c r="L57" s="72"/>
    </row>
    <row r="58" spans="1:42" x14ac:dyDescent="0.25">
      <c r="A58" s="8">
        <v>25</v>
      </c>
      <c r="B58" s="626" t="s">
        <v>390</v>
      </c>
      <c r="C58" s="627"/>
      <c r="D58" s="6"/>
      <c r="E58" s="73">
        <v>14981.04</v>
      </c>
      <c r="L58" s="72"/>
    </row>
    <row r="59" spans="1:42" x14ac:dyDescent="0.25">
      <c r="A59" s="8">
        <v>26</v>
      </c>
      <c r="B59" s="624" t="s">
        <v>652</v>
      </c>
      <c r="C59" s="624"/>
      <c r="D59" s="6"/>
      <c r="E59" s="81">
        <f>SUM(E34:E58)</f>
        <v>1328747.9100000001</v>
      </c>
      <c r="J59" s="77"/>
    </row>
    <row r="60" spans="1:42" x14ac:dyDescent="0.25">
      <c r="A60" s="8">
        <v>27</v>
      </c>
      <c r="B60" s="624" t="s">
        <v>653</v>
      </c>
      <c r="C60" s="625"/>
      <c r="D60" s="6"/>
      <c r="E60" s="81">
        <f>E20</f>
        <v>1251665.04</v>
      </c>
      <c r="J60" s="166"/>
      <c r="K60" s="83"/>
    </row>
    <row r="61" spans="1:42" x14ac:dyDescent="0.25">
      <c r="A61" s="8"/>
      <c r="B61" s="624"/>
      <c r="C61" s="624"/>
      <c r="D61" s="6"/>
      <c r="E61" s="81"/>
      <c r="F61" s="83"/>
      <c r="J61" s="167"/>
    </row>
    <row r="62" spans="1:42" x14ac:dyDescent="0.25">
      <c r="A62" s="8"/>
      <c r="B62" s="624"/>
      <c r="C62" s="624"/>
      <c r="D62" s="6"/>
      <c r="E62" s="81"/>
      <c r="J62" s="90"/>
    </row>
    <row r="63" spans="1:42" x14ac:dyDescent="0.25">
      <c r="F63" s="76"/>
      <c r="AP63" t="s">
        <v>631</v>
      </c>
    </row>
    <row r="64" spans="1:42" x14ac:dyDescent="0.25">
      <c r="A64" s="28" t="s">
        <v>32</v>
      </c>
      <c r="B64" s="5" t="s">
        <v>348</v>
      </c>
    </row>
    <row r="65" spans="1:6" x14ac:dyDescent="0.25">
      <c r="B65" s="11" t="s">
        <v>37</v>
      </c>
    </row>
    <row r="66" spans="1:6" x14ac:dyDescent="0.25">
      <c r="A66" s="38" t="s">
        <v>27</v>
      </c>
      <c r="B66" s="36" t="s">
        <v>41</v>
      </c>
      <c r="C66" s="33" t="s">
        <v>44</v>
      </c>
      <c r="D66" s="288" t="s">
        <v>611</v>
      </c>
      <c r="E66" s="33" t="s">
        <v>45</v>
      </c>
    </row>
    <row r="67" spans="1:6" x14ac:dyDescent="0.25">
      <c r="A67" s="115" t="s">
        <v>9</v>
      </c>
      <c r="B67" s="591" t="s">
        <v>1355</v>
      </c>
      <c r="C67" s="552" t="s">
        <v>1125</v>
      </c>
      <c r="D67" s="56">
        <v>61</v>
      </c>
      <c r="E67" s="56">
        <v>22500</v>
      </c>
    </row>
    <row r="68" spans="1:6" x14ac:dyDescent="0.25">
      <c r="A68" s="115" t="s">
        <v>13</v>
      </c>
      <c r="B68" s="532" t="s">
        <v>1124</v>
      </c>
      <c r="C68" s="552" t="s">
        <v>1137</v>
      </c>
      <c r="D68" s="56">
        <v>77</v>
      </c>
      <c r="E68" s="56">
        <v>22500</v>
      </c>
    </row>
    <row r="69" spans="1:6" x14ac:dyDescent="0.25">
      <c r="A69" s="106" t="s">
        <v>14</v>
      </c>
      <c r="B69" s="532" t="s">
        <v>1148</v>
      </c>
      <c r="C69" s="552" t="s">
        <v>1149</v>
      </c>
      <c r="D69" s="56">
        <v>68</v>
      </c>
      <c r="E69" s="56">
        <v>10800</v>
      </c>
    </row>
    <row r="70" spans="1:6" x14ac:dyDescent="0.25">
      <c r="A70" s="106">
        <v>4</v>
      </c>
      <c r="B70" s="305"/>
      <c r="C70" s="308"/>
      <c r="D70" s="106"/>
      <c r="E70" s="106"/>
    </row>
    <row r="71" spans="1:6" x14ac:dyDescent="0.25">
      <c r="A71" s="28" t="s">
        <v>33</v>
      </c>
      <c r="B71" s="28" t="s">
        <v>46</v>
      </c>
      <c r="C71" s="28"/>
      <c r="D71" s="28"/>
      <c r="E71" s="28"/>
      <c r="F71" s="28"/>
    </row>
    <row r="72" spans="1:6" x14ac:dyDescent="0.25">
      <c r="B72" s="28" t="s">
        <v>47</v>
      </c>
      <c r="C72" s="28"/>
      <c r="D72" s="28"/>
      <c r="E72" s="28"/>
      <c r="F72" s="28"/>
    </row>
    <row r="73" spans="1:6" x14ac:dyDescent="0.25">
      <c r="B73" s="28" t="s">
        <v>48</v>
      </c>
      <c r="C73" s="28"/>
      <c r="D73" s="28"/>
      <c r="E73" s="28"/>
      <c r="F73" s="28"/>
    </row>
    <row r="74" spans="1:6" x14ac:dyDescent="0.25">
      <c r="B74" s="50" t="s">
        <v>55</v>
      </c>
      <c r="C74" s="29"/>
      <c r="D74" s="29"/>
      <c r="E74" s="29"/>
      <c r="F74" s="29"/>
    </row>
    <row r="75" spans="1:6" x14ac:dyDescent="0.25">
      <c r="B75" s="29" t="s">
        <v>50</v>
      </c>
      <c r="C75" s="29"/>
      <c r="D75" s="29"/>
      <c r="E75" s="29"/>
      <c r="F75" s="29"/>
    </row>
    <row r="76" spans="1:6" x14ac:dyDescent="0.25">
      <c r="B76" s="29" t="s">
        <v>51</v>
      </c>
      <c r="C76" s="29"/>
      <c r="D76" s="29"/>
      <c r="E76" s="29"/>
      <c r="F76" s="29"/>
    </row>
    <row r="77" spans="1:6" x14ac:dyDescent="0.25">
      <c r="B77" s="164" t="s">
        <v>399</v>
      </c>
    </row>
    <row r="90" spans="1:1" x14ac:dyDescent="0.25">
      <c r="A90" t="s">
        <v>5</v>
      </c>
    </row>
  </sheetData>
  <mergeCells count="34">
    <mergeCell ref="B45:C45"/>
    <mergeCell ref="B48:C48"/>
    <mergeCell ref="B46:C46"/>
    <mergeCell ref="B40:C40"/>
    <mergeCell ref="B41:C41"/>
    <mergeCell ref="B42:C42"/>
    <mergeCell ref="B43:C43"/>
    <mergeCell ref="B44:C44"/>
    <mergeCell ref="B47:C47"/>
    <mergeCell ref="B33:C33"/>
    <mergeCell ref="B35:C35"/>
    <mergeCell ref="B36:C36"/>
    <mergeCell ref="B38:C38"/>
    <mergeCell ref="B39:C39"/>
    <mergeCell ref="B34:C34"/>
    <mergeCell ref="B11:F11"/>
    <mergeCell ref="B12:F12"/>
    <mergeCell ref="B5:E5"/>
    <mergeCell ref="B9:C9"/>
    <mergeCell ref="B10:E10"/>
    <mergeCell ref="B49:C49"/>
    <mergeCell ref="B50:C50"/>
    <mergeCell ref="B51:C51"/>
    <mergeCell ref="B52:C52"/>
    <mergeCell ref="B62:C62"/>
    <mergeCell ref="B53:C53"/>
    <mergeCell ref="B54:C54"/>
    <mergeCell ref="B59:C59"/>
    <mergeCell ref="B60:C60"/>
    <mergeCell ref="B61:C61"/>
    <mergeCell ref="B55:C55"/>
    <mergeCell ref="B56:C56"/>
    <mergeCell ref="B57:C57"/>
    <mergeCell ref="B58:C58"/>
  </mergeCells>
  <pageMargins left="0.69930555555555596" right="0.69930555555555596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9019-EFB6-4BA0-8D26-398BFC42FBE7}">
  <sheetPr>
    <tabColor rgb="FF00B0F0"/>
  </sheetPr>
  <dimension ref="A1:M115"/>
  <sheetViews>
    <sheetView topLeftCell="B52" zoomScale="80" zoomScaleNormal="80" workbookViewId="0">
      <selection activeCell="L63" sqref="L63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6" style="170" customWidth="1"/>
    <col min="4" max="4" width="14.7109375" style="170" customWidth="1"/>
    <col min="5" max="5" width="0.140625" style="170" hidden="1" customWidth="1"/>
    <col min="6" max="6" width="14.28515625" style="170" hidden="1" customWidth="1"/>
    <col min="7" max="7" width="16.42578125" style="170" customWidth="1"/>
    <col min="8" max="9" width="9.140625" style="170"/>
    <col min="10" max="10" width="10.28515625" style="170" bestFit="1" customWidth="1"/>
    <col min="11" max="16384" width="9.140625" style="170"/>
  </cols>
  <sheetData>
    <row r="1" spans="1:12" ht="41.25" customHeight="1" x14ac:dyDescent="0.3">
      <c r="A1" s="686" t="s">
        <v>764</v>
      </c>
      <c r="B1" s="687"/>
      <c r="C1" s="384"/>
      <c r="D1" s="384"/>
      <c r="E1" s="384"/>
      <c r="F1" s="385"/>
      <c r="G1" s="172"/>
    </row>
    <row r="2" spans="1:12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12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12" ht="18.75" customHeight="1" x14ac:dyDescent="0.25">
      <c r="A4" s="173"/>
      <c r="B4" s="176" t="s">
        <v>403</v>
      </c>
      <c r="C4" s="670">
        <v>4454.2</v>
      </c>
      <c r="D4" s="670"/>
      <c r="E4" s="670"/>
      <c r="F4" s="174"/>
      <c r="G4" s="172"/>
    </row>
    <row r="5" spans="1:12" ht="17.25" customHeight="1" x14ac:dyDescent="0.25">
      <c r="A5" s="671" t="s">
        <v>748</v>
      </c>
      <c r="B5" s="671"/>
      <c r="C5" s="672">
        <v>2340.8000000000002</v>
      </c>
      <c r="D5" s="672"/>
      <c r="E5" s="672"/>
      <c r="F5" s="176">
        <v>4</v>
      </c>
      <c r="G5" s="172"/>
      <c r="I5" s="170">
        <v>2340.8000000000002</v>
      </c>
      <c r="J5" s="170">
        <v>1041.0999999999999</v>
      </c>
    </row>
    <row r="6" spans="1:12" ht="18" customHeight="1" x14ac:dyDescent="0.25">
      <c r="A6" s="176"/>
      <c r="B6" s="176" t="s">
        <v>405</v>
      </c>
      <c r="C6" s="672">
        <v>4</v>
      </c>
      <c r="D6" s="672"/>
      <c r="E6" s="672"/>
      <c r="F6" s="177"/>
      <c r="G6" s="172"/>
    </row>
    <row r="7" spans="1:12" ht="19.5" customHeight="1" x14ac:dyDescent="0.25">
      <c r="A7" s="176"/>
      <c r="B7" s="176" t="s">
        <v>406</v>
      </c>
      <c r="C7" s="672">
        <v>1977</v>
      </c>
      <c r="D7" s="672"/>
      <c r="E7" s="672"/>
      <c r="F7" s="177"/>
      <c r="G7" s="172"/>
    </row>
    <row r="8" spans="1:12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357" t="s">
        <v>937</v>
      </c>
    </row>
    <row r="9" spans="1:12" ht="18.95" customHeight="1" x14ac:dyDescent="0.2">
      <c r="A9" s="178"/>
      <c r="B9" s="178"/>
      <c r="C9" s="183"/>
      <c r="D9" s="183"/>
      <c r="E9" s="184"/>
      <c r="F9" s="185"/>
      <c r="G9" s="358">
        <v>0</v>
      </c>
      <c r="J9" s="170">
        <v>3381.9</v>
      </c>
    </row>
    <row r="10" spans="1:12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12" ht="155.1" customHeight="1" x14ac:dyDescent="0.3">
      <c r="A11" s="187"/>
      <c r="B11" s="360" t="s">
        <v>750</v>
      </c>
      <c r="C11" s="361"/>
      <c r="D11" s="362">
        <f>E11*F5</f>
        <v>24906.112000000005</v>
      </c>
      <c r="E11" s="362">
        <f>F11*C5</f>
        <v>6226.5280000000012</v>
      </c>
      <c r="F11" s="362">
        <f>F12+F13</f>
        <v>2.66</v>
      </c>
      <c r="G11" s="363">
        <f>G12+G13</f>
        <v>49408.2</v>
      </c>
      <c r="I11" s="596"/>
      <c r="J11" s="596">
        <f>J12+J13</f>
        <v>27530</v>
      </c>
      <c r="K11" s="596"/>
      <c r="L11" s="596"/>
    </row>
    <row r="12" spans="1:12" ht="18.95" customHeight="1" x14ac:dyDescent="0.25">
      <c r="A12" s="187"/>
      <c r="B12" s="364" t="s">
        <v>751</v>
      </c>
      <c r="C12" s="361" t="s">
        <v>416</v>
      </c>
      <c r="D12" s="362">
        <f>E12*F5</f>
        <v>1872.6400000000003</v>
      </c>
      <c r="E12" s="362">
        <f>F12*C5</f>
        <v>468.16000000000008</v>
      </c>
      <c r="F12" s="362">
        <v>0.2</v>
      </c>
      <c r="G12" s="363">
        <v>0</v>
      </c>
      <c r="I12" s="596">
        <v>2672.32</v>
      </c>
      <c r="J12" s="596">
        <v>1890</v>
      </c>
      <c r="K12" s="596"/>
      <c r="L12" s="596"/>
    </row>
    <row r="13" spans="1:12" ht="23.1" customHeight="1" x14ac:dyDescent="0.25">
      <c r="A13" s="187"/>
      <c r="B13" s="364" t="s">
        <v>752</v>
      </c>
      <c r="C13" s="361" t="s">
        <v>418</v>
      </c>
      <c r="D13" s="362">
        <f>E13*F5</f>
        <v>23033.472000000002</v>
      </c>
      <c r="E13" s="362">
        <f>F13*C5</f>
        <v>5758.3680000000004</v>
      </c>
      <c r="F13" s="362">
        <v>2.46</v>
      </c>
      <c r="G13" s="363">
        <v>49408.2</v>
      </c>
      <c r="I13" s="596">
        <v>8950</v>
      </c>
      <c r="J13" s="596">
        <v>25640</v>
      </c>
      <c r="K13" s="596"/>
      <c r="L13" s="596"/>
    </row>
    <row r="14" spans="1:12" ht="37.5" customHeight="1" x14ac:dyDescent="0.2">
      <c r="A14" s="192" t="s">
        <v>419</v>
      </c>
      <c r="B14" s="690" t="s">
        <v>420</v>
      </c>
      <c r="C14" s="690"/>
      <c r="D14" s="690"/>
      <c r="E14" s="690"/>
      <c r="F14" s="690"/>
      <c r="G14" s="365"/>
      <c r="I14" s="596"/>
      <c r="J14" s="596"/>
      <c r="K14" s="596"/>
      <c r="L14" s="596"/>
    </row>
    <row r="15" spans="1:12" ht="12.95" customHeight="1" x14ac:dyDescent="0.2">
      <c r="A15" s="192"/>
      <c r="B15" s="193" t="s">
        <v>421</v>
      </c>
      <c r="C15" s="194" t="s">
        <v>422</v>
      </c>
      <c r="D15" s="194">
        <v>0</v>
      </c>
      <c r="E15" s="194">
        <v>0</v>
      </c>
      <c r="F15" s="194">
        <v>0</v>
      </c>
      <c r="G15" s="365"/>
      <c r="I15" s="596"/>
      <c r="J15" s="596"/>
      <c r="K15" s="596"/>
      <c r="L15" s="596"/>
    </row>
    <row r="16" spans="1:12" ht="42.75" customHeight="1" x14ac:dyDescent="0.3">
      <c r="A16" s="192"/>
      <c r="B16" s="366" t="s">
        <v>423</v>
      </c>
      <c r="C16" s="361" t="s">
        <v>416</v>
      </c>
      <c r="D16" s="367">
        <f>E16*F5</f>
        <v>936.32000000000016</v>
      </c>
      <c r="E16" s="367">
        <f>F16*C5</f>
        <v>234.08000000000004</v>
      </c>
      <c r="F16" s="368">
        <v>0.1</v>
      </c>
      <c r="G16" s="369">
        <v>0</v>
      </c>
      <c r="I16" s="596"/>
      <c r="J16" s="596">
        <v>1120</v>
      </c>
      <c r="K16" s="596"/>
      <c r="L16" s="596"/>
    </row>
    <row r="17" spans="1:13" ht="14.25" customHeight="1" x14ac:dyDescent="0.25">
      <c r="A17" s="192"/>
      <c r="B17" s="370" t="s">
        <v>424</v>
      </c>
      <c r="C17" s="371" t="s">
        <v>422</v>
      </c>
      <c r="D17" s="371">
        <v>0</v>
      </c>
      <c r="E17" s="371">
        <v>0</v>
      </c>
      <c r="F17" s="176">
        <v>0</v>
      </c>
      <c r="G17" s="365"/>
      <c r="I17" s="596"/>
      <c r="J17" s="596">
        <v>0</v>
      </c>
      <c r="K17" s="596"/>
      <c r="L17" s="596"/>
    </row>
    <row r="18" spans="1:13" ht="18" customHeight="1" x14ac:dyDescent="0.25">
      <c r="A18" s="192"/>
      <c r="B18" s="370" t="s">
        <v>425</v>
      </c>
      <c r="C18" s="371" t="s">
        <v>422</v>
      </c>
      <c r="D18" s="371">
        <v>0</v>
      </c>
      <c r="E18" s="371">
        <v>0</v>
      </c>
      <c r="F18" s="371">
        <v>0</v>
      </c>
      <c r="G18" s="365"/>
      <c r="I18" s="596"/>
      <c r="J18" s="596">
        <v>0</v>
      </c>
      <c r="K18" s="596"/>
      <c r="L18" s="596"/>
    </row>
    <row r="19" spans="1:13" ht="39" customHeight="1" x14ac:dyDescent="0.3">
      <c r="A19" s="200"/>
      <c r="B19" s="201" t="s">
        <v>426</v>
      </c>
      <c r="C19" s="202"/>
      <c r="D19" s="203">
        <f>E19*F5</f>
        <v>20599.040000000005</v>
      </c>
      <c r="E19" s="204">
        <f>F19*C5</f>
        <v>5149.7600000000011</v>
      </c>
      <c r="F19" s="204">
        <v>2.2000000000000002</v>
      </c>
      <c r="G19" s="205">
        <v>20599.04</v>
      </c>
      <c r="I19" s="597">
        <f>D19-G19</f>
        <v>0</v>
      </c>
      <c r="J19" s="596">
        <v>26000</v>
      </c>
      <c r="K19" s="596"/>
      <c r="L19" s="596"/>
    </row>
    <row r="20" spans="1:13" ht="65.099999999999994" customHeight="1" x14ac:dyDescent="0.25">
      <c r="A20" s="206"/>
      <c r="B20" s="207" t="s">
        <v>427</v>
      </c>
      <c r="C20" s="194" t="s">
        <v>428</v>
      </c>
      <c r="D20" s="208"/>
      <c r="E20" s="208"/>
      <c r="F20" s="208"/>
      <c r="G20" s="278"/>
      <c r="I20" s="596"/>
      <c r="J20" s="596"/>
      <c r="K20" s="596"/>
      <c r="L20" s="596"/>
    </row>
    <row r="21" spans="1:13" ht="68.25" customHeight="1" x14ac:dyDescent="0.2">
      <c r="A21" s="206"/>
      <c r="B21" s="372" t="s">
        <v>429</v>
      </c>
      <c r="C21" s="194" t="s">
        <v>430</v>
      </c>
      <c r="D21" s="210">
        <f>E21*F5</f>
        <v>8426.880000000001</v>
      </c>
      <c r="E21" s="210">
        <f>F21*C5</f>
        <v>2106.7200000000003</v>
      </c>
      <c r="F21" s="210">
        <v>0.9</v>
      </c>
      <c r="G21" s="205">
        <v>8426.8799999999992</v>
      </c>
      <c r="I21" s="597">
        <f>D21-G21</f>
        <v>0</v>
      </c>
      <c r="J21" s="596">
        <v>10360</v>
      </c>
      <c r="K21" s="596"/>
      <c r="L21" s="596"/>
    </row>
    <row r="22" spans="1:13" ht="18" customHeight="1" x14ac:dyDescent="0.3">
      <c r="A22" s="211"/>
      <c r="B22" s="201" t="s">
        <v>431</v>
      </c>
      <c r="C22" s="202" t="s">
        <v>416</v>
      </c>
      <c r="D22" s="203">
        <f>E22*F5</f>
        <v>11235.84</v>
      </c>
      <c r="E22" s="204">
        <f>F22*C5</f>
        <v>2808.96</v>
      </c>
      <c r="F22" s="204">
        <f>F23+F25</f>
        <v>1.2</v>
      </c>
      <c r="G22" s="205">
        <f>G23</f>
        <v>11235.84</v>
      </c>
      <c r="I22" s="597">
        <f>D22-G22</f>
        <v>0</v>
      </c>
      <c r="J22" s="596">
        <v>13120</v>
      </c>
      <c r="K22" s="596"/>
      <c r="L22" s="596"/>
    </row>
    <row r="23" spans="1:13" ht="15.95" customHeight="1" x14ac:dyDescent="0.25">
      <c r="A23" s="206"/>
      <c r="B23" s="212" t="s">
        <v>432</v>
      </c>
      <c r="C23" s="674" t="s">
        <v>428</v>
      </c>
      <c r="D23" s="675">
        <f>E23*F5</f>
        <v>11235.84</v>
      </c>
      <c r="E23" s="675">
        <f>F23*C5</f>
        <v>2808.96</v>
      </c>
      <c r="F23" s="675">
        <v>1.2</v>
      </c>
      <c r="G23" s="676">
        <v>11235.84</v>
      </c>
      <c r="I23" s="596"/>
      <c r="J23" s="596">
        <v>13120</v>
      </c>
      <c r="K23" s="596"/>
      <c r="L23" s="596"/>
    </row>
    <row r="24" spans="1:13" ht="29.1" customHeight="1" x14ac:dyDescent="0.25">
      <c r="A24" s="206"/>
      <c r="B24" s="212" t="s">
        <v>433</v>
      </c>
      <c r="C24" s="674"/>
      <c r="D24" s="675"/>
      <c r="E24" s="675"/>
      <c r="F24" s="675"/>
      <c r="G24" s="677"/>
      <c r="I24" s="596"/>
      <c r="J24" s="596"/>
      <c r="K24" s="596"/>
      <c r="L24" s="596"/>
    </row>
    <row r="25" spans="1:13" ht="21" customHeight="1" x14ac:dyDescent="0.2">
      <c r="A25" s="206"/>
      <c r="B25" s="373" t="s">
        <v>753</v>
      </c>
      <c r="C25" s="213" t="s">
        <v>434</v>
      </c>
      <c r="D25" s="208">
        <f>E25*F5</f>
        <v>0</v>
      </c>
      <c r="E25" s="208">
        <f>F25*C5</f>
        <v>0</v>
      </c>
      <c r="F25" s="208">
        <v>0</v>
      </c>
      <c r="G25" s="365">
        <v>0</v>
      </c>
      <c r="I25" s="596"/>
      <c r="J25" s="596">
        <v>0</v>
      </c>
      <c r="K25" s="596"/>
      <c r="L25" s="596"/>
    </row>
    <row r="26" spans="1:13" ht="39" customHeight="1" x14ac:dyDescent="0.3">
      <c r="A26" s="206"/>
      <c r="B26" s="201" t="s">
        <v>435</v>
      </c>
      <c r="C26" s="202" t="s">
        <v>436</v>
      </c>
      <c r="D26" s="208">
        <f>E26*F5</f>
        <v>1404.48</v>
      </c>
      <c r="E26" s="208">
        <f>F26*C5</f>
        <v>351.12</v>
      </c>
      <c r="F26" s="210">
        <v>0.15</v>
      </c>
      <c r="G26" s="365">
        <v>0</v>
      </c>
      <c r="I26" s="596"/>
      <c r="J26" s="596">
        <v>1800</v>
      </c>
      <c r="K26" s="596"/>
      <c r="L26" s="596"/>
    </row>
    <row r="27" spans="1:13" ht="21.75" customHeight="1" x14ac:dyDescent="0.25">
      <c r="A27" s="206"/>
      <c r="B27" s="374" t="s">
        <v>437</v>
      </c>
      <c r="C27" s="371" t="s">
        <v>438</v>
      </c>
      <c r="D27" s="371">
        <f>E27*F5</f>
        <v>0</v>
      </c>
      <c r="E27" s="371">
        <f>F27*C5</f>
        <v>0</v>
      </c>
      <c r="F27" s="375">
        <v>0</v>
      </c>
      <c r="G27" s="365">
        <v>0</v>
      </c>
      <c r="I27" s="596"/>
      <c r="J27" s="596">
        <v>0</v>
      </c>
      <c r="K27" s="596"/>
      <c r="L27" s="596"/>
    </row>
    <row r="28" spans="1:13" ht="15.75" x14ac:dyDescent="0.25">
      <c r="A28" s="202"/>
      <c r="B28" s="217" t="s">
        <v>439</v>
      </c>
      <c r="C28" s="194"/>
      <c r="D28" s="203">
        <f>E28*F5</f>
        <v>42602.560000000005</v>
      </c>
      <c r="E28" s="204">
        <f>E16+E19+E21+E22+E26</f>
        <v>10650.640000000001</v>
      </c>
      <c r="F28" s="204">
        <f>F16+F19+F22+F26+F27+F21</f>
        <v>4.55</v>
      </c>
      <c r="G28" s="205">
        <f>G26+G22+G21+G19+G16</f>
        <v>40261.760000000002</v>
      </c>
      <c r="I28" s="596"/>
      <c r="J28" s="596">
        <f>J16+J19+J21+J22+J26</f>
        <v>52400</v>
      </c>
      <c r="K28" s="596"/>
      <c r="L28" s="596"/>
    </row>
    <row r="29" spans="1:13" ht="22.5" customHeight="1" x14ac:dyDescent="0.2">
      <c r="A29" s="192" t="s">
        <v>440</v>
      </c>
      <c r="B29" s="693" t="s">
        <v>441</v>
      </c>
      <c r="C29" s="693"/>
      <c r="D29" s="693"/>
      <c r="E29" s="693"/>
      <c r="F29" s="693"/>
      <c r="G29" s="365"/>
      <c r="I29" s="596"/>
      <c r="J29" s="596"/>
      <c r="K29" s="596"/>
      <c r="L29" s="596"/>
    </row>
    <row r="30" spans="1:13" ht="18.95" customHeight="1" x14ac:dyDescent="0.3">
      <c r="A30" s="680"/>
      <c r="B30" s="201" t="s">
        <v>442</v>
      </c>
      <c r="C30" s="202"/>
      <c r="D30" s="204">
        <f>E30*F5</f>
        <v>2340.8000000000002</v>
      </c>
      <c r="E30" s="210">
        <f>F30*C5</f>
        <v>585.20000000000005</v>
      </c>
      <c r="F30" s="210">
        <f>F31+F34</f>
        <v>0.25</v>
      </c>
      <c r="G30" s="205">
        <f>G31+G34</f>
        <v>640</v>
      </c>
      <c r="I30" s="596"/>
      <c r="J30" s="596">
        <v>3340.4</v>
      </c>
      <c r="K30" s="596"/>
      <c r="L30" s="596"/>
    </row>
    <row r="31" spans="1:13" ht="15" customHeight="1" x14ac:dyDescent="0.2">
      <c r="A31" s="680"/>
      <c r="B31" s="218" t="s">
        <v>443</v>
      </c>
      <c r="C31" s="202" t="s">
        <v>765</v>
      </c>
      <c r="D31" s="681">
        <f>E31*F5</f>
        <v>0</v>
      </c>
      <c r="E31" s="683">
        <f>F31*C5</f>
        <v>0</v>
      </c>
      <c r="F31" s="683">
        <v>0</v>
      </c>
      <c r="G31" s="702">
        <v>0</v>
      </c>
      <c r="I31" s="597"/>
      <c r="J31" s="596">
        <v>0</v>
      </c>
      <c r="K31" s="596"/>
      <c r="L31" s="596"/>
    </row>
    <row r="32" spans="1:13" ht="16.149999999999999" customHeight="1" x14ac:dyDescent="0.2">
      <c r="A32" s="680"/>
      <c r="B32" s="219" t="s">
        <v>445</v>
      </c>
      <c r="C32" s="202" t="s">
        <v>765</v>
      </c>
      <c r="D32" s="682"/>
      <c r="E32" s="684"/>
      <c r="F32" s="684"/>
      <c r="G32" s="679"/>
      <c r="I32" s="596"/>
      <c r="J32" s="596"/>
      <c r="K32" s="596"/>
      <c r="L32" s="596"/>
      <c r="M32" s="170">
        <v>1.302</v>
      </c>
    </row>
    <row r="33" spans="1:12" ht="25.5" customHeight="1" x14ac:dyDescent="0.2">
      <c r="A33" s="680"/>
      <c r="B33" s="218" t="s">
        <v>446</v>
      </c>
      <c r="C33" s="194" t="s">
        <v>447</v>
      </c>
      <c r="D33" s="691"/>
      <c r="E33" s="692"/>
      <c r="F33" s="692"/>
      <c r="G33" s="677"/>
      <c r="I33" s="596"/>
      <c r="J33" s="596"/>
      <c r="K33" s="596"/>
      <c r="L33" s="596"/>
    </row>
    <row r="34" spans="1:12" ht="14.25" customHeight="1" x14ac:dyDescent="0.2">
      <c r="A34" s="206"/>
      <c r="B34" s="218" t="s">
        <v>448</v>
      </c>
      <c r="C34" s="194" t="s">
        <v>428</v>
      </c>
      <c r="D34" s="220">
        <f>E34*F5</f>
        <v>2340.8000000000002</v>
      </c>
      <c r="E34" s="208">
        <f>F34*C5</f>
        <v>585.20000000000005</v>
      </c>
      <c r="F34" s="208">
        <v>0.25</v>
      </c>
      <c r="G34" s="356">
        <v>640</v>
      </c>
      <c r="I34" s="596"/>
      <c r="J34" s="596">
        <v>3340.4</v>
      </c>
      <c r="K34" s="596"/>
      <c r="L34" s="596"/>
    </row>
    <row r="35" spans="1:12" ht="54" customHeight="1" x14ac:dyDescent="0.3">
      <c r="A35" s="206"/>
      <c r="B35" s="201" t="s">
        <v>449</v>
      </c>
      <c r="C35" s="202" t="s">
        <v>416</v>
      </c>
      <c r="D35" s="204">
        <f>E35*F5</f>
        <v>29962.240000000005</v>
      </c>
      <c r="E35" s="204">
        <f>F35*C5</f>
        <v>7490.5600000000013</v>
      </c>
      <c r="F35" s="204">
        <v>3.2</v>
      </c>
      <c r="G35" s="205">
        <f>G36+G40</f>
        <v>48291.7</v>
      </c>
      <c r="I35" s="596"/>
      <c r="J35" s="596">
        <v>42757.120000000003</v>
      </c>
      <c r="K35" s="596"/>
      <c r="L35" s="596"/>
    </row>
    <row r="36" spans="1:12" ht="14.25" customHeight="1" x14ac:dyDescent="0.25">
      <c r="A36" s="221"/>
      <c r="B36" s="218" t="s">
        <v>450</v>
      </c>
      <c r="C36" s="202" t="s">
        <v>756</v>
      </c>
      <c r="D36" s="685">
        <f>E36*F5</f>
        <v>29962.240000000005</v>
      </c>
      <c r="E36" s="685">
        <f>F36*C5</f>
        <v>7490.5600000000013</v>
      </c>
      <c r="F36" s="685">
        <v>3.2</v>
      </c>
      <c r="G36" s="676">
        <v>47115.7</v>
      </c>
      <c r="I36" s="596"/>
      <c r="J36" s="596">
        <v>42757.120000000003</v>
      </c>
      <c r="K36" s="596"/>
      <c r="L36" s="596"/>
    </row>
    <row r="37" spans="1:12" ht="14.25" customHeight="1" x14ac:dyDescent="0.2">
      <c r="A37" s="202"/>
      <c r="B37" s="218" t="s">
        <v>453</v>
      </c>
      <c r="C37" s="202" t="s">
        <v>756</v>
      </c>
      <c r="D37" s="685"/>
      <c r="E37" s="685"/>
      <c r="F37" s="685"/>
      <c r="G37" s="679"/>
      <c r="I37" s="596"/>
      <c r="J37" s="596"/>
      <c r="K37" s="596"/>
      <c r="L37" s="596"/>
    </row>
    <row r="38" spans="1:12" ht="24.75" customHeight="1" x14ac:dyDescent="0.2">
      <c r="A38" s="202"/>
      <c r="B38" s="222" t="s">
        <v>454</v>
      </c>
      <c r="C38" s="185" t="s">
        <v>455</v>
      </c>
      <c r="D38" s="685"/>
      <c r="E38" s="685"/>
      <c r="F38" s="685"/>
      <c r="G38" s="679"/>
      <c r="I38" s="596"/>
      <c r="J38" s="596"/>
      <c r="K38" s="596"/>
      <c r="L38" s="596"/>
    </row>
    <row r="39" spans="1:12" ht="16.149999999999999" customHeight="1" x14ac:dyDescent="0.2">
      <c r="A39" s="202"/>
      <c r="B39" s="222" t="s">
        <v>757</v>
      </c>
      <c r="C39" s="185" t="s">
        <v>456</v>
      </c>
      <c r="D39" s="685"/>
      <c r="E39" s="685"/>
      <c r="F39" s="685"/>
      <c r="G39" s="677"/>
      <c r="I39" s="596"/>
      <c r="J39" s="596"/>
      <c r="K39" s="596"/>
      <c r="L39" s="596"/>
    </row>
    <row r="40" spans="1:12" ht="16.149999999999999" customHeight="1" x14ac:dyDescent="0.2">
      <c r="A40" s="202"/>
      <c r="B40" s="222" t="s">
        <v>1364</v>
      </c>
      <c r="C40" s="185"/>
      <c r="D40" s="318"/>
      <c r="E40" s="318"/>
      <c r="F40" s="318"/>
      <c r="G40" s="356">
        <v>1176</v>
      </c>
      <c r="I40" s="596"/>
      <c r="J40" s="596"/>
      <c r="K40" s="596"/>
      <c r="L40" s="596"/>
    </row>
    <row r="41" spans="1:12" ht="27" customHeight="1" x14ac:dyDescent="0.25">
      <c r="A41" s="202"/>
      <c r="B41" s="376" t="s">
        <v>457</v>
      </c>
      <c r="C41" s="371" t="s">
        <v>422</v>
      </c>
      <c r="D41" s="371">
        <v>0</v>
      </c>
      <c r="E41" s="371">
        <v>0</v>
      </c>
      <c r="F41" s="371">
        <v>0</v>
      </c>
      <c r="G41" s="365">
        <v>0</v>
      </c>
      <c r="I41" s="596"/>
      <c r="J41" s="596">
        <v>0</v>
      </c>
      <c r="K41" s="596"/>
      <c r="L41" s="596"/>
    </row>
    <row r="42" spans="1:12" ht="39.75" customHeight="1" x14ac:dyDescent="0.25">
      <c r="A42" s="202"/>
      <c r="B42" s="376" t="s">
        <v>458</v>
      </c>
      <c r="C42" s="377" t="s">
        <v>455</v>
      </c>
      <c r="D42" s="371">
        <f>E42*F5</f>
        <v>0</v>
      </c>
      <c r="E42" s="371">
        <f>F42*C5</f>
        <v>0</v>
      </c>
      <c r="F42" s="371">
        <v>0</v>
      </c>
      <c r="G42" s="365">
        <v>0</v>
      </c>
      <c r="I42" s="596"/>
      <c r="J42" s="596">
        <v>0</v>
      </c>
      <c r="K42" s="596"/>
      <c r="L42" s="596"/>
    </row>
    <row r="43" spans="1:12" ht="55.5" customHeight="1" x14ac:dyDescent="0.2">
      <c r="A43" s="192"/>
      <c r="B43" s="225" t="s">
        <v>646</v>
      </c>
      <c r="C43" s="194" t="s">
        <v>416</v>
      </c>
      <c r="D43" s="204">
        <f>E43*F5</f>
        <v>468.16000000000008</v>
      </c>
      <c r="E43" s="204">
        <f>F43*C5</f>
        <v>117.04000000000002</v>
      </c>
      <c r="F43" s="204">
        <v>0.05</v>
      </c>
      <c r="G43" s="205">
        <v>0</v>
      </c>
      <c r="I43" s="596"/>
      <c r="J43" s="596">
        <v>668.08</v>
      </c>
      <c r="K43" s="596"/>
      <c r="L43" s="596"/>
    </row>
    <row r="44" spans="1:12" ht="39" customHeight="1" x14ac:dyDescent="0.3">
      <c r="A44" s="217"/>
      <c r="B44" s="201" t="s">
        <v>459</v>
      </c>
      <c r="C44" s="194" t="s">
        <v>460</v>
      </c>
      <c r="D44" s="226">
        <f>E44*F5</f>
        <v>11235.84</v>
      </c>
      <c r="E44" s="227">
        <f>F44*C5</f>
        <v>2808.96</v>
      </c>
      <c r="F44" s="226">
        <v>1.2</v>
      </c>
      <c r="G44" s="369">
        <v>11235.84</v>
      </c>
      <c r="I44" s="596">
        <f>D44-G44</f>
        <v>0</v>
      </c>
      <c r="J44" s="596">
        <v>13120</v>
      </c>
      <c r="K44" s="596"/>
      <c r="L44" s="596"/>
    </row>
    <row r="45" spans="1:12" ht="31.5" customHeight="1" x14ac:dyDescent="0.25">
      <c r="A45" s="217"/>
      <c r="B45" s="376" t="s">
        <v>461</v>
      </c>
      <c r="C45" s="377" t="s">
        <v>455</v>
      </c>
      <c r="D45" s="371">
        <v>0</v>
      </c>
      <c r="E45" s="371">
        <v>0</v>
      </c>
      <c r="F45" s="371">
        <v>0</v>
      </c>
      <c r="G45" s="365">
        <v>0</v>
      </c>
      <c r="I45" s="596"/>
      <c r="J45" s="596">
        <v>0</v>
      </c>
      <c r="K45" s="596"/>
      <c r="L45" s="596"/>
    </row>
    <row r="46" spans="1:12" ht="27.95" customHeight="1" x14ac:dyDescent="0.25">
      <c r="A46" s="217"/>
      <c r="B46" s="378" t="s">
        <v>462</v>
      </c>
      <c r="C46" s="377" t="s">
        <v>455</v>
      </c>
      <c r="D46" s="371">
        <v>0</v>
      </c>
      <c r="E46" s="371">
        <v>0</v>
      </c>
      <c r="F46" s="371">
        <v>0</v>
      </c>
      <c r="G46" s="365">
        <v>0</v>
      </c>
      <c r="I46" s="596"/>
      <c r="J46" s="596">
        <v>0</v>
      </c>
      <c r="K46" s="596"/>
      <c r="L46" s="596"/>
    </row>
    <row r="47" spans="1:12" ht="31.5" customHeight="1" x14ac:dyDescent="0.25">
      <c r="A47" s="226"/>
      <c r="B47" s="229" t="s">
        <v>463</v>
      </c>
      <c r="C47" s="194"/>
      <c r="D47" s="230">
        <f>E47*F5</f>
        <v>44007.040000000008</v>
      </c>
      <c r="E47" s="210">
        <f>F47*C5</f>
        <v>11001.760000000002</v>
      </c>
      <c r="F47" s="204">
        <f>F44+F43+F35+F30</f>
        <v>4.7</v>
      </c>
      <c r="G47" s="205">
        <f>G44+G43+G36+G30</f>
        <v>58991.539999999994</v>
      </c>
      <c r="I47" s="596"/>
      <c r="J47" s="596">
        <f>J30+J35+J43+J44</f>
        <v>59885.600000000006</v>
      </c>
      <c r="K47" s="596"/>
      <c r="L47" s="596"/>
    </row>
    <row r="48" spans="1:12" ht="33" customHeight="1" x14ac:dyDescent="0.25">
      <c r="A48" s="226" t="s">
        <v>464</v>
      </c>
      <c r="B48" s="693" t="s">
        <v>766</v>
      </c>
      <c r="C48" s="693"/>
      <c r="D48" s="693"/>
      <c r="E48" s="693"/>
      <c r="F48" s="693"/>
      <c r="G48" s="365"/>
      <c r="I48" s="596"/>
      <c r="J48" s="596"/>
      <c r="K48" s="596"/>
      <c r="L48" s="596"/>
    </row>
    <row r="49" spans="1:13" ht="17.25" customHeight="1" x14ac:dyDescent="0.25">
      <c r="A49" s="226"/>
      <c r="B49" s="231" t="s">
        <v>466</v>
      </c>
      <c r="C49" s="232" t="s">
        <v>467</v>
      </c>
      <c r="D49" s="233">
        <f>E49*F5</f>
        <v>0</v>
      </c>
      <c r="E49" s="233">
        <v>0</v>
      </c>
      <c r="F49" s="233">
        <v>0</v>
      </c>
      <c r="G49" s="234">
        <f>I49+J49</f>
        <v>10079.75</v>
      </c>
      <c r="I49" s="596">
        <v>5940.63</v>
      </c>
      <c r="J49" s="596">
        <v>4139.12</v>
      </c>
      <c r="K49" s="596"/>
      <c r="L49" s="596"/>
    </row>
    <row r="50" spans="1:13" ht="15.75" customHeight="1" x14ac:dyDescent="0.25">
      <c r="A50" s="226"/>
      <c r="B50" s="231" t="s">
        <v>468</v>
      </c>
      <c r="C50" s="232" t="s">
        <v>467</v>
      </c>
      <c r="D50" s="233">
        <f>E50*F5</f>
        <v>0</v>
      </c>
      <c r="E50" s="233">
        <v>0</v>
      </c>
      <c r="F50" s="233">
        <v>0</v>
      </c>
      <c r="G50" s="234">
        <v>12640.11</v>
      </c>
      <c r="I50" s="596"/>
      <c r="J50" s="596"/>
      <c r="K50" s="596"/>
      <c r="L50" s="596"/>
    </row>
    <row r="51" spans="1:13" ht="18" customHeight="1" x14ac:dyDescent="0.25">
      <c r="A51" s="226"/>
      <c r="B51" s="231" t="s">
        <v>759</v>
      </c>
      <c r="C51" s="232" t="s">
        <v>467</v>
      </c>
      <c r="D51" s="233">
        <f>E51*C63</f>
        <v>0</v>
      </c>
      <c r="E51" s="233">
        <v>0</v>
      </c>
      <c r="F51" s="233">
        <v>0</v>
      </c>
      <c r="G51" s="234">
        <v>1410.75</v>
      </c>
      <c r="I51" s="596"/>
      <c r="J51" s="596"/>
      <c r="K51" s="596"/>
      <c r="L51" s="596"/>
    </row>
    <row r="52" spans="1:13" ht="15" customHeight="1" x14ac:dyDescent="0.25">
      <c r="A52" s="226"/>
      <c r="B52" s="231" t="s">
        <v>469</v>
      </c>
      <c r="C52" s="232" t="s">
        <v>467</v>
      </c>
      <c r="D52" s="233">
        <f>E52*C63</f>
        <v>0</v>
      </c>
      <c r="E52" s="233">
        <v>0</v>
      </c>
      <c r="F52" s="233">
        <v>0</v>
      </c>
      <c r="G52" s="234">
        <v>878.28</v>
      </c>
      <c r="I52" s="596"/>
      <c r="J52" s="596"/>
      <c r="K52" s="596"/>
      <c r="L52" s="596"/>
    </row>
    <row r="53" spans="1:13" ht="15.75" customHeight="1" x14ac:dyDescent="0.25">
      <c r="A53" s="226"/>
      <c r="B53" s="229" t="s">
        <v>470</v>
      </c>
      <c r="C53" s="232"/>
      <c r="D53" s="227">
        <f>D49+D50+D51+D52</f>
        <v>0</v>
      </c>
      <c r="E53" s="227">
        <f>F53*C5</f>
        <v>0</v>
      </c>
      <c r="F53" s="216">
        <f>F49+F50</f>
        <v>0</v>
      </c>
      <c r="G53" s="205">
        <f>SUM(G49:G52)</f>
        <v>25008.89</v>
      </c>
      <c r="I53" s="596"/>
      <c r="J53" s="596"/>
      <c r="K53" s="596"/>
      <c r="L53" s="596"/>
    </row>
    <row r="54" spans="1:13" ht="16.7" customHeight="1" x14ac:dyDescent="0.25">
      <c r="A54" s="221"/>
      <c r="B54" s="229" t="s">
        <v>767</v>
      </c>
      <c r="C54" s="221"/>
      <c r="D54" s="237">
        <f>E54*F5</f>
        <v>29494.080000000002</v>
      </c>
      <c r="E54" s="227">
        <f>F54*C5</f>
        <v>7373.52</v>
      </c>
      <c r="F54" s="227">
        <v>3.15</v>
      </c>
      <c r="G54" s="205">
        <f>D54+M54</f>
        <v>31270.080000000002</v>
      </c>
      <c r="I54" s="597">
        <v>177</v>
      </c>
      <c r="J54" s="597">
        <v>40410</v>
      </c>
      <c r="K54" s="596"/>
      <c r="L54" s="596"/>
      <c r="M54" s="170">
        <v>1776</v>
      </c>
    </row>
    <row r="55" spans="1:13" ht="16.7" customHeight="1" x14ac:dyDescent="0.25">
      <c r="A55" s="221"/>
      <c r="B55" s="231" t="s">
        <v>768</v>
      </c>
      <c r="C55" s="694" t="s">
        <v>416</v>
      </c>
      <c r="D55" s="696"/>
      <c r="E55" s="697"/>
      <c r="F55" s="698"/>
      <c r="G55" s="205"/>
      <c r="I55" s="596">
        <f>SUM(I12:I54)</f>
        <v>17739.95</v>
      </c>
      <c r="J55" s="596"/>
      <c r="K55" s="596"/>
      <c r="L55" s="596"/>
    </row>
    <row r="56" spans="1:13" ht="16.7" customHeight="1" x14ac:dyDescent="0.25">
      <c r="A56" s="221"/>
      <c r="B56" s="231" t="s">
        <v>769</v>
      </c>
      <c r="C56" s="695"/>
      <c r="D56" s="699"/>
      <c r="E56" s="700"/>
      <c r="F56" s="701"/>
      <c r="G56" s="205"/>
      <c r="I56" s="596"/>
      <c r="J56" s="596"/>
      <c r="K56" s="596"/>
      <c r="L56" s="596"/>
    </row>
    <row r="57" spans="1:13" ht="22.5" customHeight="1" x14ac:dyDescent="0.3">
      <c r="A57" s="221"/>
      <c r="B57" s="236" t="s">
        <v>475</v>
      </c>
      <c r="C57" s="239"/>
      <c r="D57" s="238">
        <f>E57*F5</f>
        <v>141009.79199999999</v>
      </c>
      <c r="E57" s="238">
        <f>F57*C5</f>
        <v>35252.447999999997</v>
      </c>
      <c r="F57" s="240">
        <f>F54+F47+F28+F11</f>
        <v>15.059999999999999</v>
      </c>
      <c r="G57" s="205">
        <f>G54+G47+G28+G11+G53</f>
        <v>204940.47000000003</v>
      </c>
      <c r="I57" s="596">
        <v>180241</v>
      </c>
      <c r="J57" s="597">
        <f>J11+J28+J47+J54</f>
        <v>180225.6</v>
      </c>
      <c r="K57" s="596"/>
      <c r="L57" s="596"/>
    </row>
    <row r="58" spans="1:13" ht="18.95" customHeight="1" x14ac:dyDescent="0.25">
      <c r="A58" s="243"/>
      <c r="B58" s="229" t="s">
        <v>770</v>
      </c>
      <c r="C58" s="244" t="s">
        <v>416</v>
      </c>
      <c r="D58" s="237">
        <f>E58*F5</f>
        <v>11142.208000000001</v>
      </c>
      <c r="E58" s="227">
        <f>F58*C5</f>
        <v>2785.5520000000001</v>
      </c>
      <c r="F58" s="227">
        <v>1.19</v>
      </c>
      <c r="G58" s="205">
        <v>7113.8</v>
      </c>
      <c r="I58" s="170">
        <v>7.0000000000000007E-2</v>
      </c>
    </row>
    <row r="59" spans="1:13" ht="18.95" customHeight="1" x14ac:dyDescent="0.25">
      <c r="A59" s="243"/>
      <c r="B59" s="380" t="s">
        <v>771</v>
      </c>
      <c r="C59" s="244"/>
      <c r="D59" s="237">
        <f>E59*F5</f>
        <v>7050.4896000000008</v>
      </c>
      <c r="E59" s="227">
        <f>F59*C5</f>
        <v>1762.6224000000002</v>
      </c>
      <c r="F59" s="227">
        <f>F57*I59</f>
        <v>0.753</v>
      </c>
      <c r="G59" s="205">
        <f>G57*I59</f>
        <v>10247.023500000003</v>
      </c>
      <c r="I59" s="170">
        <v>0.05</v>
      </c>
    </row>
    <row r="60" spans="1:13" ht="18.95" customHeight="1" x14ac:dyDescent="0.25">
      <c r="A60" s="243"/>
      <c r="B60" s="243" t="s">
        <v>923</v>
      </c>
      <c r="C60" s="243"/>
      <c r="D60" s="245">
        <f>E60*F5</f>
        <v>159202.4896</v>
      </c>
      <c r="E60" s="246">
        <f>F60*C5</f>
        <v>39800.6224</v>
      </c>
      <c r="F60" s="246">
        <f>F59+F58+F57</f>
        <v>17.003</v>
      </c>
      <c r="G60" s="205">
        <f>G57+G58+G59</f>
        <v>222301.29350000003</v>
      </c>
    </row>
    <row r="61" spans="1:13" ht="18.95" customHeight="1" x14ac:dyDescent="0.25">
      <c r="A61" s="243"/>
      <c r="B61" s="247" t="s">
        <v>920</v>
      </c>
      <c r="C61" s="243"/>
      <c r="D61" s="245"/>
      <c r="E61" s="246"/>
      <c r="F61" s="246"/>
      <c r="G61" s="205">
        <f>G66+G67</f>
        <v>116360.02</v>
      </c>
    </row>
    <row r="62" spans="1:13" ht="21" customHeight="1" x14ac:dyDescent="0.2">
      <c r="A62" s="381"/>
      <c r="B62" s="229" t="s">
        <v>647</v>
      </c>
      <c r="C62" s="219"/>
      <c r="D62" s="242"/>
      <c r="E62" s="242"/>
      <c r="F62" s="172"/>
      <c r="G62" s="382">
        <f>G61+G67-G60</f>
        <v>-105941.27350000002</v>
      </c>
    </row>
    <row r="63" spans="1:13" ht="21" customHeight="1" x14ac:dyDescent="0.2">
      <c r="A63" s="381"/>
      <c r="B63" s="229"/>
      <c r="C63" s="219"/>
      <c r="D63" s="242"/>
      <c r="E63" s="242"/>
      <c r="F63" s="172"/>
      <c r="G63" s="382"/>
    </row>
    <row r="64" spans="1:13" ht="21" customHeight="1" x14ac:dyDescent="0.25">
      <c r="A64" s="381"/>
      <c r="B64" s="236" t="s">
        <v>663</v>
      </c>
      <c r="C64" s="219"/>
      <c r="D64" s="242"/>
      <c r="E64" s="242"/>
      <c r="F64" s="172"/>
      <c r="G64" s="472">
        <f>G65-G66</f>
        <v>84751.349999999991</v>
      </c>
    </row>
    <row r="65" spans="1:7" ht="15.75" x14ac:dyDescent="0.25">
      <c r="A65" s="383"/>
      <c r="B65" s="221" t="s">
        <v>921</v>
      </c>
      <c r="C65" s="219"/>
      <c r="D65" s="219"/>
      <c r="E65" s="219"/>
      <c r="F65" s="172"/>
      <c r="G65" s="254">
        <v>201111.37</v>
      </c>
    </row>
    <row r="66" spans="1:7" ht="15.75" x14ac:dyDescent="0.25">
      <c r="A66" s="249"/>
      <c r="B66" s="250" t="s">
        <v>920</v>
      </c>
      <c r="C66" s="249"/>
      <c r="D66" s="249"/>
      <c r="E66" s="249"/>
      <c r="F66" s="172"/>
      <c r="G66" s="254">
        <v>116360.02</v>
      </c>
    </row>
    <row r="67" spans="1:7" ht="15.75" x14ac:dyDescent="0.25">
      <c r="A67" s="249"/>
      <c r="B67" s="250" t="s">
        <v>1361</v>
      </c>
      <c r="C67" s="249"/>
      <c r="D67" s="249"/>
      <c r="E67" s="249"/>
      <c r="F67" s="172"/>
      <c r="G67" s="254">
        <v>0</v>
      </c>
    </row>
    <row r="68" spans="1:7" ht="15.75" x14ac:dyDescent="0.25">
      <c r="A68" s="251">
        <v>0.06</v>
      </c>
      <c r="B68" s="250"/>
      <c r="C68" s="249"/>
      <c r="D68" s="249"/>
      <c r="E68" s="249"/>
      <c r="F68" s="172"/>
      <c r="G68" s="172"/>
    </row>
    <row r="69" spans="1:7" x14ac:dyDescent="0.2">
      <c r="A69" s="252"/>
      <c r="B69" s="252"/>
      <c r="C69" s="252"/>
      <c r="D69" s="252"/>
      <c r="E69" s="252"/>
    </row>
    <row r="70" spans="1:7" x14ac:dyDescent="0.2">
      <c r="C70" s="253"/>
      <c r="D70" s="253"/>
      <c r="E70" s="253"/>
    </row>
    <row r="71" spans="1:7" x14ac:dyDescent="0.2">
      <c r="C71" s="253"/>
      <c r="D71" s="253"/>
      <c r="E71" s="253"/>
    </row>
    <row r="72" spans="1:7" x14ac:dyDescent="0.2">
      <c r="C72" s="253"/>
      <c r="D72" s="253"/>
      <c r="E72" s="253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</sheetData>
  <sheetProtection selectLockedCells="1" selectUnlockedCells="1"/>
  <mergeCells count="29">
    <mergeCell ref="C55:C56"/>
    <mergeCell ref="D55:F56"/>
    <mergeCell ref="G23:G24"/>
    <mergeCell ref="B29:F29"/>
    <mergeCell ref="A30:A33"/>
    <mergeCell ref="D31:D33"/>
    <mergeCell ref="E31:E33"/>
    <mergeCell ref="F31:F33"/>
    <mergeCell ref="G31:G33"/>
    <mergeCell ref="D36:D39"/>
    <mergeCell ref="E36:E39"/>
    <mergeCell ref="F36:F39"/>
    <mergeCell ref="G36:G39"/>
    <mergeCell ref="B48:F48"/>
    <mergeCell ref="C6:E6"/>
    <mergeCell ref="C7:E7"/>
    <mergeCell ref="B10:F10"/>
    <mergeCell ref="B14:F14"/>
    <mergeCell ref="C23:C24"/>
    <mergeCell ref="D23:D24"/>
    <mergeCell ref="E23:E24"/>
    <mergeCell ref="F23:F24"/>
    <mergeCell ref="A5:B5"/>
    <mergeCell ref="C5:E5"/>
    <mergeCell ref="A1:B1"/>
    <mergeCell ref="A2:F2"/>
    <mergeCell ref="A3:B3"/>
    <mergeCell ref="C3:E3"/>
    <mergeCell ref="C4:E4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6">
    <tabColor rgb="FF00B0F0"/>
  </sheetPr>
  <dimension ref="A1:M88"/>
  <sheetViews>
    <sheetView topLeftCell="A61" workbookViewId="0">
      <selection activeCell="M69" sqref="M69:M7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5703125" customWidth="1"/>
    <col min="6" max="6" width="10" customWidth="1"/>
    <col min="10" max="10" width="9.5703125" bestFit="1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711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92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4">
        <v>208193.48</v>
      </c>
    </row>
    <row r="14" spans="1:6" x14ac:dyDescent="0.25">
      <c r="A14" s="19"/>
      <c r="B14" s="5" t="s">
        <v>394</v>
      </c>
      <c r="C14" s="5"/>
      <c r="D14" s="18"/>
      <c r="E14" s="74">
        <v>265996.92</v>
      </c>
    </row>
    <row r="15" spans="1:6" x14ac:dyDescent="0.25">
      <c r="A15" s="13" t="s">
        <v>14</v>
      </c>
      <c r="B15" s="5" t="s">
        <v>654</v>
      </c>
      <c r="C15" s="5"/>
      <c r="D15" s="18"/>
      <c r="E15" s="19">
        <v>583754.36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950155.39</v>
      </c>
    </row>
    <row r="19" spans="1:6" x14ac:dyDescent="0.25">
      <c r="A19" s="13"/>
      <c r="B19" s="25" t="s">
        <v>19</v>
      </c>
      <c r="C19" s="26"/>
      <c r="D19" s="27"/>
      <c r="E19" s="15">
        <v>979938.69</v>
      </c>
    </row>
    <row r="20" spans="1:6" x14ac:dyDescent="0.25">
      <c r="A20" s="13"/>
      <c r="B20" s="25" t="s">
        <v>20</v>
      </c>
      <c r="C20" s="26"/>
      <c r="D20" s="27"/>
      <c r="E20" s="16">
        <f>B22+E19</f>
        <v>1352575.14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372636.45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224</v>
      </c>
      <c r="C24" s="61"/>
      <c r="D24" s="64">
        <v>0</v>
      </c>
      <c r="E24" s="64">
        <v>59639.19</v>
      </c>
      <c r="F24" s="267"/>
    </row>
    <row r="25" spans="1:6" x14ac:dyDescent="0.25">
      <c r="A25" s="13"/>
      <c r="B25" s="61" t="s">
        <v>939</v>
      </c>
      <c r="C25" s="61">
        <v>45271</v>
      </c>
      <c r="D25" s="64">
        <v>0</v>
      </c>
      <c r="E25" s="64">
        <v>1594.39</v>
      </c>
    </row>
    <row r="26" spans="1:6" x14ac:dyDescent="0.25">
      <c r="A26" s="13"/>
      <c r="B26" s="61" t="s">
        <v>550</v>
      </c>
      <c r="C26" s="61">
        <v>45308</v>
      </c>
      <c r="D26" s="64">
        <v>7031.86</v>
      </c>
      <c r="E26" s="64">
        <v>11469.89</v>
      </c>
    </row>
    <row r="27" spans="1:6" x14ac:dyDescent="0.25">
      <c r="A27" s="13"/>
      <c r="B27" s="61" t="s">
        <v>551</v>
      </c>
      <c r="C27" s="61">
        <v>45289</v>
      </c>
      <c r="D27" s="64">
        <v>1500</v>
      </c>
      <c r="E27" s="64">
        <v>14046.45</v>
      </c>
    </row>
    <row r="28" spans="1:6" x14ac:dyDescent="0.25">
      <c r="A28" s="13"/>
      <c r="B28" s="61" t="s">
        <v>552</v>
      </c>
      <c r="C28" s="61">
        <v>45300</v>
      </c>
      <c r="D28" s="64">
        <v>1594.75</v>
      </c>
      <c r="E28" s="64">
        <v>11547.82</v>
      </c>
    </row>
    <row r="29" spans="1:6" x14ac:dyDescent="0.25">
      <c r="A29" s="13"/>
      <c r="B29" s="61" t="s">
        <v>940</v>
      </c>
      <c r="C29" s="61">
        <v>45266</v>
      </c>
      <c r="D29" s="64">
        <v>0</v>
      </c>
      <c r="E29" s="64">
        <v>2028.44</v>
      </c>
    </row>
    <row r="30" spans="1:6" x14ac:dyDescent="0.25">
      <c r="A30" s="13"/>
      <c r="B30" s="61" t="s">
        <v>225</v>
      </c>
      <c r="C30" s="61">
        <v>45294</v>
      </c>
      <c r="D30" s="64">
        <v>1934</v>
      </c>
      <c r="E30" s="64">
        <v>10811.65</v>
      </c>
    </row>
    <row r="31" spans="1:6" x14ac:dyDescent="0.25">
      <c r="A31" s="13"/>
      <c r="B31" s="61" t="s">
        <v>553</v>
      </c>
      <c r="C31" s="61">
        <v>45299</v>
      </c>
      <c r="D31" s="64">
        <v>1594.75</v>
      </c>
      <c r="E31" s="64">
        <v>4054</v>
      </c>
    </row>
    <row r="32" spans="1:6" x14ac:dyDescent="0.25">
      <c r="A32" s="13"/>
      <c r="B32" s="61" t="s">
        <v>554</v>
      </c>
      <c r="C32" s="61">
        <v>45301</v>
      </c>
      <c r="D32" s="64">
        <v>2000</v>
      </c>
      <c r="E32" s="64">
        <v>5207.78</v>
      </c>
    </row>
    <row r="33" spans="1:13" x14ac:dyDescent="0.25">
      <c r="A33" s="13"/>
      <c r="B33" s="61" t="s">
        <v>941</v>
      </c>
      <c r="C33" s="61">
        <v>45215</v>
      </c>
      <c r="D33" s="64">
        <v>0</v>
      </c>
      <c r="E33" s="64">
        <v>4763.7</v>
      </c>
    </row>
    <row r="34" spans="1:13" x14ac:dyDescent="0.25">
      <c r="A34" s="13"/>
      <c r="B34" s="61" t="s">
        <v>226</v>
      </c>
      <c r="C34" s="61">
        <v>45027</v>
      </c>
      <c r="D34" s="64">
        <v>0</v>
      </c>
      <c r="E34" s="64">
        <v>47238.64</v>
      </c>
    </row>
    <row r="35" spans="1:13" x14ac:dyDescent="0.25">
      <c r="A35" s="13" t="s">
        <v>24</v>
      </c>
      <c r="B35" s="11" t="s">
        <v>38</v>
      </c>
      <c r="C35" s="11"/>
      <c r="D35" s="11"/>
      <c r="E35" s="14"/>
      <c r="F35" s="28"/>
    </row>
    <row r="36" spans="1:13" x14ac:dyDescent="0.25">
      <c r="A36" s="13"/>
      <c r="B36" s="11" t="s">
        <v>40</v>
      </c>
      <c r="C36" s="11"/>
      <c r="D36" s="11"/>
      <c r="E36" s="14"/>
      <c r="F36" s="28"/>
    </row>
    <row r="37" spans="1:13" x14ac:dyDescent="0.25">
      <c r="A37" s="13"/>
      <c r="B37" s="11" t="s">
        <v>39</v>
      </c>
      <c r="C37" s="5"/>
      <c r="D37" s="5"/>
      <c r="E37" s="1"/>
    </row>
    <row r="38" spans="1:13" x14ac:dyDescent="0.25">
      <c r="A38" s="8" t="s">
        <v>27</v>
      </c>
      <c r="B38" s="639" t="s">
        <v>28</v>
      </c>
      <c r="C38" s="640"/>
      <c r="D38" s="6"/>
      <c r="E38" s="12" t="s">
        <v>29</v>
      </c>
    </row>
    <row r="39" spans="1:13" x14ac:dyDescent="0.25">
      <c r="A39" s="8">
        <v>1</v>
      </c>
      <c r="B39" s="9" t="s">
        <v>391</v>
      </c>
      <c r="C39" s="60"/>
      <c r="D39" s="6"/>
      <c r="E39" s="73">
        <v>75178.67</v>
      </c>
      <c r="J39" s="72"/>
      <c r="L39" s="72"/>
      <c r="M39" s="618"/>
    </row>
    <row r="40" spans="1:13" x14ac:dyDescent="0.25">
      <c r="A40" s="8">
        <v>2</v>
      </c>
      <c r="B40" s="628" t="s">
        <v>306</v>
      </c>
      <c r="C40" s="628"/>
      <c r="D40" s="6"/>
      <c r="E40" s="85">
        <v>7351.2000000000007</v>
      </c>
    </row>
    <row r="41" spans="1:13" x14ac:dyDescent="0.25">
      <c r="A41" s="8">
        <v>3</v>
      </c>
      <c r="B41" s="623" t="s">
        <v>307</v>
      </c>
      <c r="C41" s="623"/>
      <c r="D41" s="6"/>
      <c r="E41" s="73">
        <v>26464.32</v>
      </c>
    </row>
    <row r="42" spans="1:13" x14ac:dyDescent="0.25">
      <c r="A42" s="8">
        <v>4</v>
      </c>
      <c r="B42" s="31" t="s">
        <v>395</v>
      </c>
      <c r="C42" s="31"/>
      <c r="D42" s="6"/>
      <c r="E42" s="73">
        <v>5880.9600000000009</v>
      </c>
    </row>
    <row r="43" spans="1:13" x14ac:dyDescent="0.25">
      <c r="A43" s="8">
        <v>5</v>
      </c>
      <c r="B43" s="623" t="s">
        <v>2</v>
      </c>
      <c r="C43" s="623"/>
      <c r="D43" s="6"/>
      <c r="E43" s="317">
        <v>1650.4</v>
      </c>
      <c r="J43" s="85"/>
      <c r="L43" s="85"/>
    </row>
    <row r="44" spans="1:13" x14ac:dyDescent="0.25">
      <c r="A44" s="8">
        <v>6</v>
      </c>
      <c r="B44" s="623" t="s">
        <v>3</v>
      </c>
      <c r="C44" s="623"/>
      <c r="D44" s="6"/>
      <c r="E44" s="317">
        <v>8000</v>
      </c>
      <c r="J44" s="85"/>
      <c r="L44" s="85"/>
    </row>
    <row r="45" spans="1:13" x14ac:dyDescent="0.25">
      <c r="A45" s="8">
        <v>7</v>
      </c>
      <c r="B45" s="628" t="s">
        <v>31</v>
      </c>
      <c r="C45" s="628"/>
      <c r="D45" s="6"/>
      <c r="E45" s="317">
        <v>26464.32</v>
      </c>
    </row>
    <row r="46" spans="1:13" x14ac:dyDescent="0.25">
      <c r="A46" s="8">
        <v>8</v>
      </c>
      <c r="B46" s="623" t="s">
        <v>308</v>
      </c>
      <c r="C46" s="623"/>
      <c r="D46" s="6"/>
      <c r="E46" s="73">
        <v>480.7</v>
      </c>
      <c r="J46" s="73"/>
      <c r="L46" s="73"/>
    </row>
    <row r="47" spans="1:13" x14ac:dyDescent="0.25">
      <c r="A47" s="8">
        <v>9</v>
      </c>
      <c r="B47" s="623" t="s">
        <v>309</v>
      </c>
      <c r="C47" s="623"/>
      <c r="D47" s="6"/>
      <c r="E47" s="73">
        <v>3730.4</v>
      </c>
      <c r="J47" s="72"/>
      <c r="L47" s="73"/>
    </row>
    <row r="48" spans="1:13" x14ac:dyDescent="0.25">
      <c r="A48" s="8">
        <v>10</v>
      </c>
      <c r="B48" s="628" t="s">
        <v>310</v>
      </c>
      <c r="C48" s="628"/>
      <c r="D48" s="6"/>
      <c r="E48" s="73">
        <v>588.096</v>
      </c>
      <c r="J48" s="72"/>
      <c r="L48" s="72"/>
    </row>
    <row r="49" spans="1:12" x14ac:dyDescent="0.25">
      <c r="A49" s="8">
        <v>11</v>
      </c>
      <c r="B49" s="716" t="s">
        <v>938</v>
      </c>
      <c r="C49" s="632"/>
      <c r="D49" s="6"/>
      <c r="E49" s="73">
        <v>11760</v>
      </c>
      <c r="J49" s="72"/>
      <c r="L49" s="72"/>
    </row>
    <row r="50" spans="1:12" x14ac:dyDescent="0.25">
      <c r="A50" s="8">
        <v>12</v>
      </c>
      <c r="B50" s="623" t="s">
        <v>311</v>
      </c>
      <c r="C50" s="623"/>
      <c r="D50" s="6"/>
      <c r="E50" s="73">
        <v>85019.48</v>
      </c>
      <c r="J50" s="72"/>
      <c r="L50" s="72"/>
    </row>
    <row r="51" spans="1:12" x14ac:dyDescent="0.25">
      <c r="A51" s="8">
        <v>13</v>
      </c>
      <c r="B51" s="623" t="s">
        <v>312</v>
      </c>
      <c r="C51" s="623"/>
      <c r="D51" s="6"/>
      <c r="E51" s="73">
        <v>109435.91</v>
      </c>
      <c r="J51" s="72"/>
    </row>
    <row r="52" spans="1:12" x14ac:dyDescent="0.25">
      <c r="A52" s="8">
        <v>14</v>
      </c>
      <c r="B52" s="623" t="s">
        <v>313</v>
      </c>
      <c r="C52" s="623"/>
      <c r="D52" s="6"/>
      <c r="E52" s="73">
        <v>100523.09</v>
      </c>
      <c r="J52" s="72"/>
      <c r="L52" s="72"/>
    </row>
    <row r="53" spans="1:12" x14ac:dyDescent="0.25">
      <c r="A53" s="8">
        <v>15</v>
      </c>
      <c r="B53" s="626" t="s">
        <v>341</v>
      </c>
      <c r="C53" s="627"/>
      <c r="D53" s="6"/>
      <c r="E53" s="73">
        <v>6870.8</v>
      </c>
      <c r="L53" s="72"/>
    </row>
    <row r="54" spans="1:12" x14ac:dyDescent="0.25">
      <c r="A54" s="8">
        <v>16</v>
      </c>
      <c r="B54" s="623" t="s">
        <v>319</v>
      </c>
      <c r="C54" s="623"/>
      <c r="D54" s="6"/>
      <c r="E54" s="73">
        <v>882</v>
      </c>
    </row>
    <row r="55" spans="1:12" x14ac:dyDescent="0.25">
      <c r="A55" s="8">
        <v>17</v>
      </c>
      <c r="B55" s="623" t="s">
        <v>314</v>
      </c>
      <c r="C55" s="623"/>
      <c r="D55" s="6"/>
      <c r="E55" s="73">
        <v>76716.98</v>
      </c>
      <c r="J55" s="73"/>
      <c r="L55" s="73"/>
    </row>
    <row r="56" spans="1:12" x14ac:dyDescent="0.25">
      <c r="A56" s="8">
        <v>18</v>
      </c>
      <c r="B56" s="626" t="s">
        <v>1352</v>
      </c>
      <c r="C56" s="627"/>
      <c r="D56" s="6"/>
      <c r="E56" s="73">
        <v>377945.7</v>
      </c>
      <c r="J56" s="72"/>
      <c r="L56" s="72"/>
    </row>
    <row r="57" spans="1:12" x14ac:dyDescent="0.25">
      <c r="A57" s="8">
        <v>19</v>
      </c>
      <c r="B57" s="626" t="s">
        <v>330</v>
      </c>
      <c r="C57" s="627"/>
      <c r="D57" s="6"/>
      <c r="E57" s="73">
        <v>5790.28</v>
      </c>
      <c r="J57" s="72"/>
      <c r="L57" s="72"/>
    </row>
    <row r="58" spans="1:12" x14ac:dyDescent="0.25">
      <c r="A58" s="8">
        <v>20</v>
      </c>
      <c r="B58" s="623" t="s">
        <v>883</v>
      </c>
      <c r="C58" s="623"/>
      <c r="D58" s="6"/>
      <c r="E58" s="73">
        <v>150331.92000000001</v>
      </c>
      <c r="L58" s="72"/>
    </row>
    <row r="59" spans="1:12" x14ac:dyDescent="0.25">
      <c r="A59" s="8">
        <v>21</v>
      </c>
      <c r="B59" s="530" t="s">
        <v>1348</v>
      </c>
      <c r="C59" s="531"/>
      <c r="D59" s="6"/>
      <c r="E59" s="73">
        <v>7678.16</v>
      </c>
      <c r="L59" s="72"/>
    </row>
    <row r="60" spans="1:12" x14ac:dyDescent="0.25">
      <c r="A60" s="8">
        <v>22</v>
      </c>
      <c r="B60" s="626" t="s">
        <v>4</v>
      </c>
      <c r="C60" s="627"/>
      <c r="D60" s="6"/>
      <c r="E60" s="73">
        <v>153665.49</v>
      </c>
    </row>
    <row r="61" spans="1:12" x14ac:dyDescent="0.25">
      <c r="A61" s="8">
        <v>23</v>
      </c>
      <c r="B61" s="623" t="s">
        <v>367</v>
      </c>
      <c r="C61" s="623"/>
      <c r="D61" s="6"/>
      <c r="E61" s="73">
        <v>81638.73</v>
      </c>
      <c r="J61" s="72"/>
      <c r="L61" s="73"/>
    </row>
    <row r="62" spans="1:12" x14ac:dyDescent="0.25">
      <c r="A62" s="8">
        <v>24</v>
      </c>
      <c r="B62" s="626" t="s">
        <v>387</v>
      </c>
      <c r="C62" s="627"/>
      <c r="D62" s="6"/>
      <c r="E62" s="73">
        <v>38902.68</v>
      </c>
      <c r="L62" s="72"/>
    </row>
    <row r="63" spans="1:12" x14ac:dyDescent="0.25">
      <c r="A63" s="8">
        <v>25</v>
      </c>
      <c r="B63" s="626" t="s">
        <v>388</v>
      </c>
      <c r="C63" s="627"/>
      <c r="D63" s="6"/>
      <c r="E63" s="73">
        <v>3834.36</v>
      </c>
      <c r="L63" s="72"/>
    </row>
    <row r="64" spans="1:12" x14ac:dyDescent="0.25">
      <c r="A64" s="8">
        <v>26</v>
      </c>
      <c r="B64" s="626" t="s">
        <v>389</v>
      </c>
      <c r="C64" s="627"/>
      <c r="D64" s="6"/>
      <c r="E64" s="73">
        <v>57942</v>
      </c>
      <c r="L64" s="72"/>
    </row>
    <row r="65" spans="1:12" x14ac:dyDescent="0.25">
      <c r="A65" s="8">
        <v>27</v>
      </c>
      <c r="B65" s="626" t="s">
        <v>390</v>
      </c>
      <c r="C65" s="627"/>
      <c r="D65" s="6"/>
      <c r="E65" s="73">
        <v>6158.88</v>
      </c>
      <c r="L65" s="72"/>
    </row>
    <row r="66" spans="1:12" x14ac:dyDescent="0.25">
      <c r="A66" s="8">
        <v>28</v>
      </c>
      <c r="B66" s="624" t="s">
        <v>652</v>
      </c>
      <c r="C66" s="624"/>
      <c r="D66" s="6"/>
      <c r="E66" s="81">
        <f>SUM(E39:E65)</f>
        <v>1430885.5259999998</v>
      </c>
      <c r="J66" s="77"/>
    </row>
    <row r="67" spans="1:12" x14ac:dyDescent="0.25">
      <c r="A67" s="8">
        <v>29</v>
      </c>
      <c r="B67" s="624" t="s">
        <v>676</v>
      </c>
      <c r="C67" s="625"/>
      <c r="D67" s="6"/>
      <c r="E67" s="81">
        <f>E20</f>
        <v>1352575.14</v>
      </c>
      <c r="J67" s="166"/>
      <c r="K67" s="76"/>
    </row>
    <row r="68" spans="1:12" x14ac:dyDescent="0.25">
      <c r="A68" s="8"/>
      <c r="B68" s="624"/>
      <c r="C68" s="624"/>
      <c r="D68" s="6"/>
      <c r="E68" s="81"/>
      <c r="J68" s="167"/>
    </row>
    <row r="69" spans="1:12" x14ac:dyDescent="0.25">
      <c r="A69" s="8"/>
      <c r="B69" s="624"/>
      <c r="C69" s="624"/>
      <c r="D69" s="6"/>
      <c r="E69" s="81"/>
      <c r="J69" s="90"/>
    </row>
    <row r="70" spans="1:12" x14ac:dyDescent="0.25">
      <c r="A70" s="270"/>
      <c r="B70" s="286" t="s">
        <v>609</v>
      </c>
      <c r="C70" t="s">
        <v>1356</v>
      </c>
      <c r="D70">
        <v>185012.9</v>
      </c>
      <c r="E70">
        <v>475094.66</v>
      </c>
      <c r="F70" s="71"/>
    </row>
    <row r="71" spans="1:12" x14ac:dyDescent="0.25">
      <c r="A71" s="270"/>
      <c r="B71" s="590" t="s">
        <v>1353</v>
      </c>
      <c r="E71">
        <v>475094.66</v>
      </c>
      <c r="F71" s="71"/>
    </row>
    <row r="72" spans="1:12" x14ac:dyDescent="0.25">
      <c r="A72" s="270"/>
      <c r="B72" s="590" t="s">
        <v>1354</v>
      </c>
      <c r="E72">
        <v>0</v>
      </c>
      <c r="F72" s="71"/>
    </row>
    <row r="73" spans="1:12" x14ac:dyDescent="0.25">
      <c r="A73" s="28" t="s">
        <v>32</v>
      </c>
      <c r="B73" s="11" t="s">
        <v>36</v>
      </c>
      <c r="F73" s="71"/>
    </row>
    <row r="74" spans="1:12" x14ac:dyDescent="0.25">
      <c r="B74" s="11" t="s">
        <v>37</v>
      </c>
      <c r="F74" s="71"/>
    </row>
    <row r="75" spans="1:12" x14ac:dyDescent="0.25">
      <c r="A75" s="38" t="s">
        <v>27</v>
      </c>
      <c r="B75" s="36" t="s">
        <v>41</v>
      </c>
      <c r="C75" s="33" t="s">
        <v>44</v>
      </c>
      <c r="D75" s="292" t="s">
        <v>611</v>
      </c>
      <c r="E75" s="118" t="s">
        <v>45</v>
      </c>
      <c r="F75" s="71"/>
    </row>
    <row r="76" spans="1:12" x14ac:dyDescent="0.25">
      <c r="A76" s="115" t="s">
        <v>9</v>
      </c>
      <c r="B76" s="532" t="s">
        <v>1123</v>
      </c>
      <c r="C76" s="536">
        <v>45100</v>
      </c>
      <c r="D76" s="106">
        <v>62</v>
      </c>
      <c r="E76" s="105">
        <v>18600</v>
      </c>
      <c r="F76" s="71"/>
    </row>
    <row r="77" spans="1:12" ht="18" customHeight="1" x14ac:dyDescent="0.25">
      <c r="A77" s="115" t="s">
        <v>13</v>
      </c>
      <c r="B77" s="532" t="s">
        <v>1146</v>
      </c>
      <c r="C77" s="558" t="s">
        <v>1147</v>
      </c>
      <c r="D77" s="106">
        <v>70</v>
      </c>
      <c r="E77" s="105">
        <v>21300</v>
      </c>
      <c r="F77" s="71"/>
    </row>
    <row r="78" spans="1:12" ht="18" customHeight="1" x14ac:dyDescent="0.25">
      <c r="A78" s="116">
        <v>3</v>
      </c>
      <c r="B78" s="289"/>
      <c r="C78" s="264"/>
      <c r="D78" s="106"/>
      <c r="E78" s="106"/>
      <c r="F78" s="71"/>
    </row>
    <row r="79" spans="1:12" x14ac:dyDescent="0.25">
      <c r="A79" s="28">
        <v>7</v>
      </c>
      <c r="B79" s="28" t="s">
        <v>46</v>
      </c>
      <c r="C79" s="28"/>
      <c r="D79" s="28"/>
      <c r="E79" s="28"/>
      <c r="F79" s="28"/>
    </row>
    <row r="80" spans="1:12" x14ac:dyDescent="0.25">
      <c r="B80" s="28" t="s">
        <v>47</v>
      </c>
      <c r="C80" s="28"/>
      <c r="D80" s="28"/>
      <c r="E80" s="28"/>
      <c r="F80" s="28"/>
    </row>
    <row r="81" spans="2:6" x14ac:dyDescent="0.25">
      <c r="B81" s="28" t="s">
        <v>48</v>
      </c>
      <c r="C81" s="28"/>
      <c r="D81" s="28"/>
      <c r="E81" s="28"/>
      <c r="F81" s="28"/>
    </row>
    <row r="82" spans="2:6" x14ac:dyDescent="0.25">
      <c r="B82" s="51" t="s">
        <v>80</v>
      </c>
      <c r="C82" s="29"/>
      <c r="D82" s="29"/>
      <c r="E82" s="29"/>
      <c r="F82" s="29"/>
    </row>
    <row r="83" spans="2:6" x14ac:dyDescent="0.25">
      <c r="B83" s="29" t="s">
        <v>50</v>
      </c>
      <c r="C83" s="29"/>
      <c r="D83" s="29"/>
      <c r="E83" s="29"/>
      <c r="F83" s="29"/>
    </row>
    <row r="84" spans="2:6" x14ac:dyDescent="0.25">
      <c r="B84" s="29" t="s">
        <v>51</v>
      </c>
      <c r="C84" s="29"/>
      <c r="D84" s="29"/>
      <c r="E84" s="29"/>
      <c r="F84" s="29"/>
    </row>
    <row r="85" spans="2:6" x14ac:dyDescent="0.25">
      <c r="B85" s="29"/>
    </row>
    <row r="88" spans="2:6" x14ac:dyDescent="0.25">
      <c r="B88" s="590" t="s">
        <v>1022</v>
      </c>
    </row>
  </sheetData>
  <mergeCells count="34">
    <mergeCell ref="B69:C69"/>
    <mergeCell ref="B60:C60"/>
    <mergeCell ref="B61:C61"/>
    <mergeCell ref="B66:C66"/>
    <mergeCell ref="B67:C67"/>
    <mergeCell ref="B68:C68"/>
    <mergeCell ref="B62:C62"/>
    <mergeCell ref="B63:C63"/>
    <mergeCell ref="B64:C64"/>
    <mergeCell ref="B65:C65"/>
    <mergeCell ref="B51:C51"/>
    <mergeCell ref="B52:C52"/>
    <mergeCell ref="B54:C54"/>
    <mergeCell ref="B55:C55"/>
    <mergeCell ref="B58:C58"/>
    <mergeCell ref="B57:C57"/>
    <mergeCell ref="B53:C53"/>
    <mergeCell ref="B56:C56"/>
    <mergeCell ref="B45:C45"/>
    <mergeCell ref="B46:C46"/>
    <mergeCell ref="B47:C47"/>
    <mergeCell ref="B48:C48"/>
    <mergeCell ref="B50:C50"/>
    <mergeCell ref="B49:C49"/>
    <mergeCell ref="B38:C38"/>
    <mergeCell ref="B40:C40"/>
    <mergeCell ref="B41:C41"/>
    <mergeCell ref="B43:C43"/>
    <mergeCell ref="B44:C44"/>
    <mergeCell ref="B12:F12"/>
    <mergeCell ref="B5:E5"/>
    <mergeCell ref="B9:C9"/>
    <mergeCell ref="B11:F11"/>
    <mergeCell ref="B10:E10"/>
  </mergeCells>
  <pageMargins left="0.69930555555555596" right="0.69930555555555596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7">
    <tabColor rgb="FF00B0F0"/>
  </sheetPr>
  <dimension ref="A1:L83"/>
  <sheetViews>
    <sheetView topLeftCell="A46" workbookViewId="0">
      <selection activeCell="H55" sqref="H5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0" max="10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712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685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93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713</v>
      </c>
      <c r="C13" s="5"/>
      <c r="D13" s="18"/>
      <c r="E13" s="79">
        <v>339542.04</v>
      </c>
    </row>
    <row r="14" spans="1:6" x14ac:dyDescent="0.25">
      <c r="A14" s="19"/>
      <c r="B14" s="5" t="s">
        <v>942</v>
      </c>
      <c r="C14" s="5"/>
      <c r="D14" s="18"/>
      <c r="E14" s="79">
        <v>292683.45</v>
      </c>
    </row>
    <row r="15" spans="1:6" x14ac:dyDescent="0.25">
      <c r="A15" s="13" t="s">
        <v>14</v>
      </c>
      <c r="B15" s="5" t="s">
        <v>654</v>
      </c>
      <c r="C15" s="5"/>
      <c r="D15" s="18"/>
      <c r="E15" s="87">
        <v>-498735.79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665623.1</v>
      </c>
    </row>
    <row r="19" spans="1:6" x14ac:dyDescent="0.25">
      <c r="A19" s="13"/>
      <c r="B19" s="25" t="s">
        <v>19</v>
      </c>
      <c r="C19" s="26"/>
      <c r="D19" s="27"/>
      <c r="E19" s="15">
        <v>624136.48</v>
      </c>
    </row>
    <row r="20" spans="1:6" x14ac:dyDescent="0.25">
      <c r="A20" s="13"/>
      <c r="B20" s="25" t="s">
        <v>20</v>
      </c>
      <c r="C20" s="26"/>
      <c r="D20" s="27"/>
      <c r="E20" s="16">
        <f>B22+E19</f>
        <v>638536.48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14400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943</v>
      </c>
      <c r="C24" s="61">
        <v>45176</v>
      </c>
      <c r="D24" s="64">
        <v>0</v>
      </c>
      <c r="E24" s="64">
        <v>3760.25</v>
      </c>
      <c r="F24" s="267"/>
    </row>
    <row r="25" spans="1:6" x14ac:dyDescent="0.25">
      <c r="A25" s="13"/>
      <c r="B25" s="61" t="s">
        <v>227</v>
      </c>
      <c r="C25" s="61">
        <v>45241</v>
      </c>
      <c r="D25" s="64">
        <v>0</v>
      </c>
      <c r="E25" s="64">
        <v>25674.51</v>
      </c>
    </row>
    <row r="26" spans="1:6" x14ac:dyDescent="0.25">
      <c r="A26" s="13"/>
      <c r="B26" s="61" t="s">
        <v>228</v>
      </c>
      <c r="C26" s="61">
        <v>41873</v>
      </c>
      <c r="D26" s="64">
        <v>0</v>
      </c>
      <c r="E26" s="64">
        <v>127169.77</v>
      </c>
    </row>
    <row r="27" spans="1:6" x14ac:dyDescent="0.25">
      <c r="A27" s="13"/>
      <c r="B27" s="61" t="s">
        <v>555</v>
      </c>
      <c r="C27" s="61">
        <v>44474</v>
      </c>
      <c r="D27" s="64">
        <v>0</v>
      </c>
      <c r="E27" s="64">
        <v>15211.85</v>
      </c>
    </row>
    <row r="28" spans="1:6" x14ac:dyDescent="0.25">
      <c r="A28" s="13"/>
      <c r="B28" s="61" t="s">
        <v>944</v>
      </c>
      <c r="C28" s="61">
        <v>44599</v>
      </c>
      <c r="D28" s="64">
        <v>0</v>
      </c>
      <c r="E28" s="64">
        <v>8680.98</v>
      </c>
    </row>
    <row r="29" spans="1:6" x14ac:dyDescent="0.25">
      <c r="A29" s="13"/>
      <c r="B29" s="61" t="s">
        <v>944</v>
      </c>
      <c r="C29" s="61">
        <v>44879</v>
      </c>
      <c r="D29" s="64">
        <v>0</v>
      </c>
      <c r="E29" s="64">
        <v>50075.89</v>
      </c>
    </row>
    <row r="30" spans="1:6" x14ac:dyDescent="0.25">
      <c r="A30" s="13"/>
      <c r="B30" s="61" t="s">
        <v>944</v>
      </c>
      <c r="C30" s="61">
        <v>41320</v>
      </c>
      <c r="D30" s="64">
        <v>0</v>
      </c>
      <c r="E30" s="64">
        <v>39962.370000000003</v>
      </c>
    </row>
    <row r="31" spans="1:6" x14ac:dyDescent="0.25">
      <c r="A31" s="13"/>
      <c r="B31" s="127" t="s">
        <v>556</v>
      </c>
      <c r="C31" s="127">
        <v>43690</v>
      </c>
      <c r="D31" s="130">
        <v>0</v>
      </c>
      <c r="E31" s="130">
        <v>9742.35</v>
      </c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2" x14ac:dyDescent="0.25">
      <c r="A33" s="13"/>
      <c r="B33" s="11" t="s">
        <v>40</v>
      </c>
      <c r="C33" s="11"/>
      <c r="D33" s="11"/>
      <c r="E33" s="14"/>
      <c r="F33" s="28"/>
    </row>
    <row r="34" spans="1:12" x14ac:dyDescent="0.25">
      <c r="A34" s="13"/>
      <c r="B34" s="11" t="s">
        <v>39</v>
      </c>
      <c r="C34" s="5"/>
      <c r="D34" s="5"/>
      <c r="E34" s="1"/>
    </row>
    <row r="35" spans="1:12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2" x14ac:dyDescent="0.25">
      <c r="A36" s="8">
        <v>1</v>
      </c>
      <c r="B36" s="9" t="s">
        <v>391</v>
      </c>
      <c r="C36" s="60"/>
      <c r="D36" s="6"/>
      <c r="E36" s="73">
        <v>87368.76</v>
      </c>
    </row>
    <row r="37" spans="1:12" x14ac:dyDescent="0.25">
      <c r="A37" s="8">
        <v>2</v>
      </c>
      <c r="B37" s="628" t="s">
        <v>306</v>
      </c>
      <c r="C37" s="628"/>
      <c r="D37" s="6"/>
      <c r="E37" s="73">
        <v>6686.4000000000005</v>
      </c>
    </row>
    <row r="38" spans="1:12" x14ac:dyDescent="0.25">
      <c r="A38" s="8">
        <v>3</v>
      </c>
      <c r="B38" s="623" t="s">
        <v>307</v>
      </c>
      <c r="C38" s="623"/>
      <c r="D38" s="6"/>
      <c r="E38" s="73">
        <v>30088.800000000003</v>
      </c>
    </row>
    <row r="39" spans="1:12" x14ac:dyDescent="0.25">
      <c r="A39" s="8">
        <v>4</v>
      </c>
      <c r="B39" s="31" t="s">
        <v>395</v>
      </c>
      <c r="C39" s="31"/>
      <c r="D39" s="6"/>
      <c r="E39" s="73">
        <v>7355.0399999999991</v>
      </c>
    </row>
    <row r="40" spans="1:12" x14ac:dyDescent="0.25">
      <c r="A40" s="8">
        <v>5</v>
      </c>
      <c r="B40" s="623" t="s">
        <v>2</v>
      </c>
      <c r="C40" s="623"/>
      <c r="D40" s="6"/>
      <c r="E40" s="31">
        <v>1905.6</v>
      </c>
      <c r="J40" s="73"/>
    </row>
    <row r="41" spans="1:12" x14ac:dyDescent="0.25">
      <c r="A41" s="8">
        <v>6</v>
      </c>
      <c r="B41" s="623" t="s">
        <v>3</v>
      </c>
      <c r="C41" s="623"/>
      <c r="D41" s="6"/>
      <c r="E41" s="31">
        <v>20800</v>
      </c>
      <c r="J41" s="73"/>
    </row>
    <row r="42" spans="1:12" x14ac:dyDescent="0.25">
      <c r="A42" s="8">
        <v>7</v>
      </c>
      <c r="B42" s="628" t="s">
        <v>31</v>
      </c>
      <c r="C42" s="628"/>
      <c r="D42" s="6"/>
      <c r="E42" s="73">
        <v>30088.800000000003</v>
      </c>
    </row>
    <row r="43" spans="1:12" x14ac:dyDescent="0.25">
      <c r="A43" s="8">
        <v>8</v>
      </c>
      <c r="B43" s="623" t="s">
        <v>308</v>
      </c>
      <c r="C43" s="623"/>
      <c r="D43" s="6"/>
      <c r="E43" s="31">
        <v>576.96</v>
      </c>
      <c r="J43" s="73"/>
    </row>
    <row r="44" spans="1:12" x14ac:dyDescent="0.25">
      <c r="A44" s="8">
        <v>9</v>
      </c>
      <c r="B44" s="623" t="s">
        <v>309</v>
      </c>
      <c r="C44" s="623"/>
      <c r="D44" s="6"/>
      <c r="E44" s="73">
        <v>1761.08</v>
      </c>
      <c r="J44" s="73"/>
      <c r="L44" s="72"/>
    </row>
    <row r="45" spans="1:12" x14ac:dyDescent="0.25">
      <c r="A45" s="8">
        <v>10</v>
      </c>
      <c r="B45" s="628" t="s">
        <v>310</v>
      </c>
      <c r="C45" s="628"/>
      <c r="D45" s="6"/>
      <c r="E45" s="31">
        <v>11400</v>
      </c>
      <c r="J45" s="72"/>
    </row>
    <row r="46" spans="1:12" x14ac:dyDescent="0.25">
      <c r="A46" s="8">
        <v>11</v>
      </c>
      <c r="B46" s="623" t="s">
        <v>1381</v>
      </c>
      <c r="C46" s="623"/>
      <c r="D46" s="6"/>
      <c r="E46" s="73">
        <v>120355.20000000001</v>
      </c>
      <c r="J46" s="72"/>
    </row>
    <row r="47" spans="1:12" x14ac:dyDescent="0.25">
      <c r="A47" s="8">
        <v>12</v>
      </c>
      <c r="B47" s="623" t="s">
        <v>331</v>
      </c>
      <c r="C47" s="623"/>
      <c r="D47" s="6"/>
      <c r="E47" s="73">
        <v>5628.48</v>
      </c>
      <c r="J47" s="72"/>
      <c r="L47" s="72"/>
    </row>
    <row r="48" spans="1:12" x14ac:dyDescent="0.25">
      <c r="A48" s="8">
        <v>14</v>
      </c>
      <c r="B48" s="623" t="s">
        <v>314</v>
      </c>
      <c r="C48" s="623"/>
      <c r="D48" s="6"/>
      <c r="E48" s="31">
        <v>37738.730000000003</v>
      </c>
      <c r="J48" s="72"/>
    </row>
    <row r="49" spans="1:12" x14ac:dyDescent="0.25">
      <c r="A49" s="8">
        <v>15</v>
      </c>
      <c r="B49" s="623" t="s">
        <v>319</v>
      </c>
      <c r="C49" s="623"/>
      <c r="D49" s="6"/>
      <c r="E49" s="73">
        <v>1002</v>
      </c>
    </row>
    <row r="50" spans="1:12" x14ac:dyDescent="0.25">
      <c r="A50" s="8">
        <v>16</v>
      </c>
      <c r="B50" s="626" t="s">
        <v>4</v>
      </c>
      <c r="C50" s="627"/>
      <c r="D50" s="6"/>
      <c r="E50" s="73">
        <v>123698.40000000001</v>
      </c>
    </row>
    <row r="51" spans="1:12" x14ac:dyDescent="0.25">
      <c r="A51" s="8">
        <v>17</v>
      </c>
      <c r="B51" s="623" t="s">
        <v>367</v>
      </c>
      <c r="C51" s="623"/>
      <c r="D51" s="6"/>
      <c r="E51" s="73">
        <v>38540.78</v>
      </c>
      <c r="J51" s="73"/>
      <c r="L51" s="72"/>
    </row>
    <row r="52" spans="1:12" x14ac:dyDescent="0.25">
      <c r="A52" s="8">
        <v>18</v>
      </c>
      <c r="B52" s="626" t="s">
        <v>387</v>
      </c>
      <c r="C52" s="627"/>
      <c r="D52" s="6"/>
      <c r="E52" s="73">
        <v>48652.04</v>
      </c>
      <c r="L52" s="72"/>
    </row>
    <row r="53" spans="1:12" x14ac:dyDescent="0.25">
      <c r="A53" s="8">
        <v>19</v>
      </c>
      <c r="B53" s="626" t="s">
        <v>388</v>
      </c>
      <c r="C53" s="627"/>
      <c r="D53" s="6"/>
      <c r="E53" s="73">
        <v>4795.6000000000004</v>
      </c>
      <c r="L53" s="72"/>
    </row>
    <row r="54" spans="1:12" x14ac:dyDescent="0.25">
      <c r="A54" s="8">
        <v>20</v>
      </c>
      <c r="B54" s="626" t="s">
        <v>389</v>
      </c>
      <c r="C54" s="627"/>
      <c r="D54" s="6"/>
      <c r="E54" s="73">
        <v>61242.6</v>
      </c>
      <c r="L54" s="72"/>
    </row>
    <row r="55" spans="1:12" x14ac:dyDescent="0.25">
      <c r="A55" s="8">
        <v>21</v>
      </c>
      <c r="B55" s="626" t="s">
        <v>390</v>
      </c>
      <c r="C55" s="627"/>
      <c r="D55" s="6"/>
      <c r="E55" s="73">
        <v>7701.56</v>
      </c>
      <c r="L55" s="72"/>
    </row>
    <row r="56" spans="1:12" x14ac:dyDescent="0.25">
      <c r="A56" s="8">
        <v>22</v>
      </c>
      <c r="B56" s="624" t="s">
        <v>652</v>
      </c>
      <c r="C56" s="624"/>
      <c r="D56" s="6"/>
      <c r="E56" s="81">
        <f>SUM(E36:E55)</f>
        <v>647386.83000000007</v>
      </c>
      <c r="J56" s="77"/>
    </row>
    <row r="57" spans="1:12" x14ac:dyDescent="0.25">
      <c r="A57" s="8">
        <v>23</v>
      </c>
      <c r="B57" s="624" t="s">
        <v>653</v>
      </c>
      <c r="C57" s="625"/>
      <c r="D57" s="6"/>
      <c r="E57" s="81">
        <f>E20</f>
        <v>638536.48</v>
      </c>
      <c r="J57" s="166"/>
      <c r="K57" s="76"/>
    </row>
    <row r="58" spans="1:12" x14ac:dyDescent="0.25">
      <c r="A58" s="8"/>
      <c r="B58" s="624"/>
      <c r="C58" s="624"/>
      <c r="D58" s="6"/>
      <c r="E58" s="81"/>
      <c r="J58" s="167"/>
    </row>
    <row r="59" spans="1:12" x14ac:dyDescent="0.25">
      <c r="A59" s="8"/>
      <c r="B59" s="624"/>
      <c r="C59" s="624"/>
      <c r="D59" s="6"/>
      <c r="E59" s="81"/>
      <c r="J59" s="90"/>
    </row>
    <row r="60" spans="1:12" x14ac:dyDescent="0.25">
      <c r="A60" s="28" t="s">
        <v>32</v>
      </c>
      <c r="B60" s="5" t="s">
        <v>348</v>
      </c>
      <c r="F60" s="76"/>
    </row>
    <row r="61" spans="1:12" x14ac:dyDescent="0.25">
      <c r="B61" s="11" t="s">
        <v>37</v>
      </c>
    </row>
    <row r="62" spans="1:12" x14ac:dyDescent="0.25">
      <c r="A62" s="38" t="s">
        <v>27</v>
      </c>
      <c r="B62" s="36" t="s">
        <v>41</v>
      </c>
      <c r="C62" s="33" t="s">
        <v>44</v>
      </c>
      <c r="D62" s="288" t="s">
        <v>611</v>
      </c>
      <c r="E62" s="33" t="s">
        <v>45</v>
      </c>
    </row>
    <row r="63" spans="1:12" x14ac:dyDescent="0.25">
      <c r="A63" s="116" t="s">
        <v>9</v>
      </c>
      <c r="B63" s="540" t="s">
        <v>1101</v>
      </c>
      <c r="C63" s="554">
        <v>45247</v>
      </c>
      <c r="D63" s="132">
        <v>114</v>
      </c>
      <c r="E63" s="132">
        <v>9650</v>
      </c>
    </row>
    <row r="64" spans="1:12" ht="30" x14ac:dyDescent="0.25">
      <c r="A64" s="106">
        <v>2</v>
      </c>
      <c r="B64" s="535" t="s">
        <v>1182</v>
      </c>
      <c r="C64" s="559" t="s">
        <v>1181</v>
      </c>
      <c r="D64" s="132">
        <v>42</v>
      </c>
      <c r="E64" s="132">
        <v>12200</v>
      </c>
    </row>
    <row r="65" spans="1:6" x14ac:dyDescent="0.25">
      <c r="A65" s="116">
        <v>3</v>
      </c>
      <c r="B65" s="287"/>
      <c r="C65" s="287"/>
      <c r="D65" s="106"/>
      <c r="E65" s="106"/>
    </row>
    <row r="66" spans="1:6" x14ac:dyDescent="0.25">
      <c r="A66" s="28" t="s">
        <v>33</v>
      </c>
      <c r="B66" s="28" t="s">
        <v>46</v>
      </c>
      <c r="C66" s="28"/>
      <c r="D66" s="28"/>
      <c r="E66" s="28"/>
      <c r="F66" s="28"/>
    </row>
    <row r="67" spans="1:6" x14ac:dyDescent="0.25">
      <c r="B67" s="28" t="s">
        <v>47</v>
      </c>
      <c r="C67" s="28"/>
      <c r="D67" s="28"/>
      <c r="E67" s="28"/>
      <c r="F67" s="28"/>
    </row>
    <row r="68" spans="1:6" x14ac:dyDescent="0.25">
      <c r="B68" s="28" t="s">
        <v>48</v>
      </c>
      <c r="C68" s="28"/>
      <c r="D68" s="28"/>
      <c r="E68" s="28"/>
      <c r="F68" s="28"/>
    </row>
    <row r="69" spans="1:6" x14ac:dyDescent="0.25">
      <c r="B69" s="120" t="s">
        <v>357</v>
      </c>
    </row>
    <row r="70" spans="1:6" x14ac:dyDescent="0.25">
      <c r="B70" s="590" t="s">
        <v>1022</v>
      </c>
    </row>
    <row r="83" spans="1:1" x14ac:dyDescent="0.25">
      <c r="A83" t="s">
        <v>5</v>
      </c>
    </row>
  </sheetData>
  <mergeCells count="28">
    <mergeCell ref="B5:E5"/>
    <mergeCell ref="B9:C9"/>
    <mergeCell ref="B10:E10"/>
    <mergeCell ref="B42:C42"/>
    <mergeCell ref="B43:C43"/>
    <mergeCell ref="B35:C35"/>
    <mergeCell ref="B37:C37"/>
    <mergeCell ref="B38:C38"/>
    <mergeCell ref="B40:C40"/>
    <mergeCell ref="B41:C41"/>
    <mergeCell ref="B46:C46"/>
    <mergeCell ref="B47:C47"/>
    <mergeCell ref="B48:C48"/>
    <mergeCell ref="B11:F11"/>
    <mergeCell ref="B12:F12"/>
    <mergeCell ref="B44:C44"/>
    <mergeCell ref="B45:C45"/>
    <mergeCell ref="B58:C58"/>
    <mergeCell ref="B59:C59"/>
    <mergeCell ref="B49:C49"/>
    <mergeCell ref="B50:C50"/>
    <mergeCell ref="B51:C51"/>
    <mergeCell ref="B56:C56"/>
    <mergeCell ref="B57:C57"/>
    <mergeCell ref="B52:C52"/>
    <mergeCell ref="B53:C53"/>
    <mergeCell ref="B54:C54"/>
    <mergeCell ref="B55:C55"/>
  </mergeCells>
  <pageMargins left="0.69930555555555596" right="0.69930555555555596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29">
    <tabColor rgb="FF00B0F0"/>
  </sheetPr>
  <dimension ref="A1:L93"/>
  <sheetViews>
    <sheetView topLeftCell="A53" workbookViewId="0">
      <selection activeCell="G61" sqref="G61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10" max="10" width="10.42578125" customWidth="1"/>
    <col min="11" max="11" width="9.5703125" bestFit="1" customWidth="1"/>
    <col min="12" max="12" width="10.85546875" customWidth="1"/>
    <col min="13" max="13" width="9.425781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720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95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80">
        <v>386904.22</v>
      </c>
    </row>
    <row r="14" spans="1:6" x14ac:dyDescent="0.25">
      <c r="A14" s="19"/>
      <c r="B14" s="5" t="s">
        <v>394</v>
      </c>
      <c r="C14" s="5"/>
      <c r="D14" s="18"/>
      <c r="E14" s="80">
        <v>449742.9</v>
      </c>
    </row>
    <row r="15" spans="1:6" x14ac:dyDescent="0.25">
      <c r="A15" s="13" t="s">
        <v>14</v>
      </c>
      <c r="B15" s="5" t="s">
        <v>392</v>
      </c>
      <c r="C15" s="5"/>
      <c r="D15" s="18"/>
      <c r="E15" s="69">
        <v>-361636.56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1945960.68</v>
      </c>
    </row>
    <row r="19" spans="1:6" x14ac:dyDescent="0.25">
      <c r="A19" s="13"/>
      <c r="B19" s="25" t="s">
        <v>19</v>
      </c>
      <c r="C19" s="26"/>
      <c r="D19" s="27"/>
      <c r="E19" s="15">
        <v>2008434.18</v>
      </c>
    </row>
    <row r="20" spans="1:6" x14ac:dyDescent="0.25">
      <c r="A20" s="13"/>
      <c r="B20" s="25" t="s">
        <v>20</v>
      </c>
      <c r="C20" s="26"/>
      <c r="D20" s="27"/>
      <c r="E20" s="16">
        <f>B22+E19</f>
        <v>2033877.42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25443.24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231</v>
      </c>
      <c r="C24" s="61">
        <v>45278</v>
      </c>
      <c r="D24" s="64">
        <v>0</v>
      </c>
      <c r="E24" s="64">
        <v>60998.21</v>
      </c>
      <c r="F24" s="267"/>
    </row>
    <row r="25" spans="1:6" x14ac:dyDescent="0.25">
      <c r="A25" s="13"/>
      <c r="B25" s="61" t="s">
        <v>946</v>
      </c>
      <c r="C25" s="61">
        <v>45308</v>
      </c>
      <c r="D25" s="64">
        <v>5691.3</v>
      </c>
      <c r="E25" s="64">
        <v>5691.3</v>
      </c>
    </row>
    <row r="26" spans="1:6" x14ac:dyDescent="0.25">
      <c r="A26" s="13"/>
      <c r="B26" s="61" t="s">
        <v>947</v>
      </c>
      <c r="C26" s="61">
        <v>45256</v>
      </c>
      <c r="D26" s="64">
        <v>5000</v>
      </c>
      <c r="E26" s="64">
        <v>23002.61</v>
      </c>
    </row>
    <row r="27" spans="1:6" x14ac:dyDescent="0.25">
      <c r="A27" s="13"/>
      <c r="B27" s="61" t="s">
        <v>948</v>
      </c>
      <c r="C27" s="61">
        <v>45300</v>
      </c>
      <c r="D27" s="64">
        <v>6180.03</v>
      </c>
      <c r="E27" s="64">
        <v>6180.03</v>
      </c>
    </row>
    <row r="28" spans="1:6" x14ac:dyDescent="0.25">
      <c r="A28" s="13"/>
      <c r="B28" s="61" t="s">
        <v>232</v>
      </c>
      <c r="C28" s="61">
        <v>45300</v>
      </c>
      <c r="D28" s="64">
        <v>1639</v>
      </c>
      <c r="E28" s="64">
        <v>51050.34</v>
      </c>
    </row>
    <row r="29" spans="1:6" x14ac:dyDescent="0.25">
      <c r="A29" s="13"/>
      <c r="B29" s="61" t="s">
        <v>949</v>
      </c>
      <c r="C29" s="61">
        <v>45292</v>
      </c>
      <c r="D29" s="64">
        <v>1967.83</v>
      </c>
      <c r="E29" s="64">
        <v>3935.66</v>
      </c>
    </row>
    <row r="30" spans="1:6" x14ac:dyDescent="0.25">
      <c r="A30" s="13"/>
      <c r="B30" s="61" t="s">
        <v>233</v>
      </c>
      <c r="C30" s="61">
        <v>45184</v>
      </c>
      <c r="D30" s="64">
        <v>0</v>
      </c>
      <c r="E30" s="64">
        <v>62557.73</v>
      </c>
    </row>
    <row r="31" spans="1:6" x14ac:dyDescent="0.25">
      <c r="A31" s="13"/>
      <c r="B31" s="61" t="s">
        <v>234</v>
      </c>
      <c r="C31" s="61">
        <v>45306</v>
      </c>
      <c r="D31" s="64">
        <v>1171</v>
      </c>
      <c r="E31" s="64">
        <v>11235.55</v>
      </c>
    </row>
    <row r="32" spans="1:6" x14ac:dyDescent="0.25">
      <c r="A32" s="13"/>
      <c r="B32" s="61" t="s">
        <v>235</v>
      </c>
      <c r="C32" s="61">
        <v>45107</v>
      </c>
      <c r="D32" s="64">
        <v>0</v>
      </c>
      <c r="E32" s="64">
        <v>7851.99</v>
      </c>
    </row>
    <row r="33" spans="1:12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40</v>
      </c>
      <c r="C34" s="11"/>
      <c r="D34" s="11"/>
      <c r="E34" s="14"/>
      <c r="F34" s="28"/>
    </row>
    <row r="35" spans="1:12" x14ac:dyDescent="0.25">
      <c r="A35" s="13"/>
      <c r="B35" s="11" t="s">
        <v>39</v>
      </c>
      <c r="C35" s="5"/>
      <c r="D35" s="5"/>
      <c r="E35" s="1"/>
    </row>
    <row r="36" spans="1:12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2" x14ac:dyDescent="0.25">
      <c r="A37" s="8">
        <v>1</v>
      </c>
      <c r="B37" s="9" t="s">
        <v>391</v>
      </c>
      <c r="C37" s="60"/>
      <c r="D37" s="6"/>
      <c r="E37" s="73">
        <v>150038.20000000001</v>
      </c>
      <c r="J37" s="72"/>
      <c r="K37" s="72"/>
      <c r="L37" s="72"/>
    </row>
    <row r="38" spans="1:12" x14ac:dyDescent="0.25">
      <c r="A38" s="8">
        <v>2</v>
      </c>
      <c r="B38" s="628" t="s">
        <v>306</v>
      </c>
      <c r="C38" s="628"/>
      <c r="D38" s="6"/>
      <c r="E38" s="85">
        <v>12019.008000000002</v>
      </c>
    </row>
    <row r="39" spans="1:12" x14ac:dyDescent="0.25">
      <c r="A39" s="8">
        <v>3</v>
      </c>
      <c r="B39" s="623" t="s">
        <v>307</v>
      </c>
      <c r="C39" s="623"/>
      <c r="D39" s="6"/>
      <c r="E39" s="73">
        <v>54085.536000000007</v>
      </c>
    </row>
    <row r="40" spans="1:12" x14ac:dyDescent="0.25">
      <c r="A40" s="8">
        <v>4</v>
      </c>
      <c r="B40" s="31" t="s">
        <v>395</v>
      </c>
      <c r="C40" s="31"/>
      <c r="D40" s="6"/>
      <c r="E40" s="73">
        <v>11418.0576</v>
      </c>
    </row>
    <row r="41" spans="1:12" x14ac:dyDescent="0.25">
      <c r="A41" s="8">
        <v>5</v>
      </c>
      <c r="B41" s="623" t="s">
        <v>2</v>
      </c>
      <c r="C41" s="623"/>
      <c r="D41" s="6"/>
      <c r="E41" s="85">
        <v>3952</v>
      </c>
      <c r="J41" s="85"/>
      <c r="L41" s="72"/>
    </row>
    <row r="42" spans="1:12" x14ac:dyDescent="0.25">
      <c r="A42" s="8">
        <v>6</v>
      </c>
      <c r="B42" s="623" t="s">
        <v>3</v>
      </c>
      <c r="C42" s="623"/>
      <c r="D42" s="6"/>
      <c r="E42" s="85">
        <v>11200</v>
      </c>
      <c r="J42" s="85"/>
      <c r="L42" s="72"/>
    </row>
    <row r="43" spans="1:12" x14ac:dyDescent="0.25">
      <c r="A43" s="8">
        <v>7</v>
      </c>
      <c r="B43" s="628" t="s">
        <v>31</v>
      </c>
      <c r="C43" s="628"/>
      <c r="D43" s="6"/>
      <c r="E43" s="85">
        <v>48076.032000000007</v>
      </c>
      <c r="J43" s="72"/>
    </row>
    <row r="44" spans="1:12" x14ac:dyDescent="0.25">
      <c r="A44" s="8">
        <v>8</v>
      </c>
      <c r="B44" s="623" t="s">
        <v>308</v>
      </c>
      <c r="C44" s="623"/>
      <c r="D44" s="6"/>
      <c r="E44" s="73">
        <v>384.6</v>
      </c>
      <c r="J44" s="73"/>
      <c r="L44" s="72"/>
    </row>
    <row r="45" spans="1:12" x14ac:dyDescent="0.25">
      <c r="A45" s="8">
        <v>9</v>
      </c>
      <c r="B45" s="623" t="s">
        <v>309</v>
      </c>
      <c r="C45" s="623"/>
      <c r="D45" s="6"/>
      <c r="E45" s="73">
        <v>5609.43</v>
      </c>
      <c r="J45" s="73"/>
      <c r="L45" s="72"/>
    </row>
    <row r="46" spans="1:12" x14ac:dyDescent="0.25">
      <c r="A46" s="8">
        <v>10</v>
      </c>
      <c r="B46" s="628" t="s">
        <v>310</v>
      </c>
      <c r="C46" s="628"/>
      <c r="D46" s="6"/>
      <c r="E46" s="73">
        <v>17100</v>
      </c>
      <c r="J46" s="72"/>
      <c r="L46" s="72"/>
    </row>
    <row r="47" spans="1:12" x14ac:dyDescent="0.25">
      <c r="A47" s="8">
        <v>11</v>
      </c>
      <c r="B47" s="623" t="s">
        <v>311</v>
      </c>
      <c r="C47" s="623"/>
      <c r="D47" s="6"/>
      <c r="E47" s="73">
        <v>114180.57599999999</v>
      </c>
      <c r="J47" s="72"/>
    </row>
    <row r="48" spans="1:12" x14ac:dyDescent="0.25">
      <c r="A48" s="8">
        <v>12</v>
      </c>
      <c r="B48" s="626" t="s">
        <v>330</v>
      </c>
      <c r="C48" s="627"/>
      <c r="D48" s="6"/>
      <c r="E48" s="73">
        <v>3792.49</v>
      </c>
      <c r="L48" s="72"/>
    </row>
    <row r="49" spans="1:12" x14ac:dyDescent="0.25">
      <c r="A49" s="8">
        <v>13</v>
      </c>
      <c r="B49" s="623" t="s">
        <v>312</v>
      </c>
      <c r="C49" s="623"/>
      <c r="D49" s="6"/>
      <c r="E49" s="73">
        <v>252399.16800000003</v>
      </c>
      <c r="J49" s="72"/>
      <c r="L49" s="72"/>
    </row>
    <row r="50" spans="1:12" x14ac:dyDescent="0.25">
      <c r="A50" s="8">
        <v>14</v>
      </c>
      <c r="B50" s="623" t="s">
        <v>313</v>
      </c>
      <c r="C50" s="623"/>
      <c r="D50" s="6"/>
      <c r="E50" s="73">
        <v>162256.60800000001</v>
      </c>
      <c r="J50" s="72"/>
      <c r="L50" s="314"/>
    </row>
    <row r="51" spans="1:12" x14ac:dyDescent="0.25">
      <c r="A51" s="8">
        <v>15</v>
      </c>
      <c r="B51" s="623" t="s">
        <v>319</v>
      </c>
      <c r="C51" s="623"/>
      <c r="D51" s="6"/>
      <c r="E51" s="73">
        <v>1844</v>
      </c>
      <c r="J51" s="72"/>
    </row>
    <row r="52" spans="1:12" x14ac:dyDescent="0.25">
      <c r="A52" s="8">
        <v>16</v>
      </c>
      <c r="B52" s="623" t="s">
        <v>314</v>
      </c>
      <c r="C52" s="623"/>
      <c r="D52" s="6"/>
      <c r="E52" s="73">
        <v>38429.08</v>
      </c>
      <c r="J52" s="72"/>
      <c r="L52" s="72"/>
    </row>
    <row r="53" spans="1:12" x14ac:dyDescent="0.25">
      <c r="A53" s="8">
        <v>17</v>
      </c>
      <c r="B53" s="626" t="s">
        <v>331</v>
      </c>
      <c r="C53" s="627"/>
      <c r="D53" s="6"/>
      <c r="E53" s="73">
        <v>22546.18</v>
      </c>
      <c r="L53" s="72"/>
    </row>
    <row r="54" spans="1:12" x14ac:dyDescent="0.25">
      <c r="A54" s="8">
        <v>18</v>
      </c>
      <c r="B54" s="623" t="s">
        <v>883</v>
      </c>
      <c r="C54" s="623"/>
      <c r="D54" s="6"/>
      <c r="E54" s="73">
        <v>225011.88</v>
      </c>
      <c r="L54" s="72"/>
    </row>
    <row r="55" spans="1:12" x14ac:dyDescent="0.25">
      <c r="A55" s="8">
        <v>19</v>
      </c>
      <c r="B55" s="626" t="s">
        <v>1348</v>
      </c>
      <c r="C55" s="627"/>
      <c r="D55" s="6"/>
      <c r="E55" s="73">
        <v>11517.24</v>
      </c>
      <c r="L55" s="72"/>
    </row>
    <row r="56" spans="1:12" x14ac:dyDescent="0.25">
      <c r="A56" s="8">
        <v>20</v>
      </c>
      <c r="B56" s="626" t="s">
        <v>4</v>
      </c>
      <c r="C56" s="627"/>
      <c r="D56" s="6"/>
      <c r="E56" s="73">
        <v>270427.68</v>
      </c>
      <c r="J56" s="72"/>
    </row>
    <row r="57" spans="1:12" x14ac:dyDescent="0.25">
      <c r="A57" s="8">
        <v>21</v>
      </c>
      <c r="B57" s="623" t="s">
        <v>367</v>
      </c>
      <c r="C57" s="623"/>
      <c r="D57" s="6"/>
      <c r="E57" s="73">
        <v>122760.77</v>
      </c>
      <c r="J57" s="72"/>
      <c r="L57" s="72"/>
    </row>
    <row r="58" spans="1:12" x14ac:dyDescent="0.25">
      <c r="A58" s="8">
        <v>22</v>
      </c>
      <c r="B58" s="626" t="s">
        <v>387</v>
      </c>
      <c r="C58" s="627"/>
      <c r="D58" s="6"/>
      <c r="E58" s="73">
        <v>92321.83</v>
      </c>
      <c r="L58" s="72"/>
    </row>
    <row r="59" spans="1:12" x14ac:dyDescent="0.25">
      <c r="A59" s="8">
        <v>23</v>
      </c>
      <c r="B59" s="626" t="s">
        <v>388</v>
      </c>
      <c r="C59" s="627"/>
      <c r="D59" s="6"/>
      <c r="E59" s="73">
        <v>11472.84</v>
      </c>
      <c r="L59" s="72"/>
    </row>
    <row r="60" spans="1:12" x14ac:dyDescent="0.25">
      <c r="A60" s="8">
        <v>24</v>
      </c>
      <c r="B60" s="626" t="s">
        <v>389</v>
      </c>
      <c r="C60" s="627"/>
      <c r="D60" s="6"/>
      <c r="E60" s="73">
        <v>291747.24</v>
      </c>
      <c r="L60" s="72"/>
    </row>
    <row r="61" spans="1:12" x14ac:dyDescent="0.25">
      <c r="A61" s="8">
        <v>25</v>
      </c>
      <c r="B61" s="626" t="s">
        <v>390</v>
      </c>
      <c r="C61" s="627"/>
      <c r="D61" s="6"/>
      <c r="E61" s="73">
        <v>18428.759999999998</v>
      </c>
      <c r="L61" s="72"/>
    </row>
    <row r="62" spans="1:12" x14ac:dyDescent="0.25">
      <c r="A62" s="8">
        <v>26</v>
      </c>
      <c r="B62" s="624" t="s">
        <v>652</v>
      </c>
      <c r="C62" s="624"/>
      <c r="D62" s="6"/>
      <c r="E62" s="81">
        <f>SUM(E37:E61)</f>
        <v>1953019.2056000002</v>
      </c>
      <c r="J62" s="77"/>
    </row>
    <row r="63" spans="1:12" x14ac:dyDescent="0.25">
      <c r="A63" s="8">
        <v>27</v>
      </c>
      <c r="B63" s="624" t="s">
        <v>653</v>
      </c>
      <c r="C63" s="625"/>
      <c r="D63" s="6"/>
      <c r="E63" s="81">
        <f>E20</f>
        <v>2033877.42</v>
      </c>
      <c r="J63" s="352"/>
      <c r="K63" s="83"/>
    </row>
    <row r="64" spans="1:12" x14ac:dyDescent="0.25">
      <c r="A64" s="8"/>
      <c r="B64" s="624"/>
      <c r="C64" s="624"/>
      <c r="D64" s="6"/>
      <c r="E64" s="81"/>
      <c r="J64" s="156"/>
    </row>
    <row r="65" spans="1:12" x14ac:dyDescent="0.25">
      <c r="A65" s="8"/>
      <c r="B65" s="624"/>
      <c r="C65" s="624"/>
      <c r="D65" s="6"/>
      <c r="E65" s="81"/>
    </row>
    <row r="66" spans="1:12" x14ac:dyDescent="0.25">
      <c r="F66" s="71"/>
    </row>
    <row r="67" spans="1:12" x14ac:dyDescent="0.25">
      <c r="A67" s="28" t="s">
        <v>32</v>
      </c>
      <c r="B67" s="5" t="s">
        <v>348</v>
      </c>
      <c r="L67" s="72">
        <f>J62-J63</f>
        <v>0</v>
      </c>
    </row>
    <row r="68" spans="1:12" x14ac:dyDescent="0.25">
      <c r="B68" s="11" t="s">
        <v>37</v>
      </c>
    </row>
    <row r="69" spans="1:12" x14ac:dyDescent="0.25">
      <c r="A69" s="38" t="s">
        <v>27</v>
      </c>
      <c r="B69" s="36" t="s">
        <v>41</v>
      </c>
      <c r="C69" s="33" t="s">
        <v>44</v>
      </c>
      <c r="D69" s="288" t="s">
        <v>611</v>
      </c>
      <c r="E69" s="33" t="s">
        <v>45</v>
      </c>
    </row>
    <row r="70" spans="1:12" x14ac:dyDescent="0.25">
      <c r="A70" s="115" t="s">
        <v>9</v>
      </c>
      <c r="B70" s="532" t="s">
        <v>1108</v>
      </c>
      <c r="C70" s="291">
        <v>45225</v>
      </c>
      <c r="D70" s="56">
        <v>104</v>
      </c>
      <c r="E70" s="56">
        <v>17550</v>
      </c>
    </row>
    <row r="71" spans="1:12" x14ac:dyDescent="0.25">
      <c r="A71" s="115" t="s">
        <v>13</v>
      </c>
      <c r="B71" s="288"/>
      <c r="C71" s="292"/>
      <c r="D71" s="56"/>
      <c r="E71" s="56"/>
    </row>
    <row r="72" spans="1:12" x14ac:dyDescent="0.25">
      <c r="A72" s="28" t="s">
        <v>33</v>
      </c>
      <c r="B72" s="28" t="s">
        <v>46</v>
      </c>
      <c r="C72" s="28"/>
      <c r="D72" s="28"/>
      <c r="E72" s="28"/>
      <c r="F72" s="28"/>
    </row>
    <row r="73" spans="1:12" x14ac:dyDescent="0.25">
      <c r="B73" s="28" t="s">
        <v>47</v>
      </c>
      <c r="C73" s="28"/>
      <c r="D73" s="28"/>
      <c r="E73" s="28"/>
      <c r="F73" s="28"/>
    </row>
    <row r="74" spans="1:12" x14ac:dyDescent="0.25">
      <c r="B74" s="28" t="s">
        <v>48</v>
      </c>
      <c r="C74" s="28"/>
      <c r="D74" s="28"/>
      <c r="E74" s="28"/>
      <c r="F74" s="28"/>
    </row>
    <row r="75" spans="1:12" x14ac:dyDescent="0.25">
      <c r="B75" s="50" t="s">
        <v>55</v>
      </c>
      <c r="C75" s="29"/>
      <c r="D75" s="29"/>
      <c r="E75" s="29"/>
      <c r="F75" s="29"/>
    </row>
    <row r="76" spans="1:12" x14ac:dyDescent="0.25">
      <c r="B76" s="29" t="s">
        <v>50</v>
      </c>
      <c r="C76" s="29"/>
      <c r="D76" s="29"/>
      <c r="E76" s="29"/>
      <c r="F76" s="29"/>
    </row>
    <row r="77" spans="1:12" x14ac:dyDescent="0.25">
      <c r="B77" s="29" t="s">
        <v>51</v>
      </c>
      <c r="C77" s="29"/>
      <c r="D77" s="29"/>
      <c r="E77" s="29"/>
      <c r="F77" s="29"/>
    </row>
    <row r="80" spans="1:12" x14ac:dyDescent="0.25">
      <c r="B80" s="590" t="s">
        <v>1022</v>
      </c>
    </row>
    <row r="93" spans="1:1" x14ac:dyDescent="0.25">
      <c r="A93" t="s">
        <v>5</v>
      </c>
    </row>
  </sheetData>
  <mergeCells count="33">
    <mergeCell ref="B47:C47"/>
    <mergeCell ref="B59:C59"/>
    <mergeCell ref="B60:C60"/>
    <mergeCell ref="B11:F11"/>
    <mergeCell ref="B12:F12"/>
    <mergeCell ref="B39:C39"/>
    <mergeCell ref="B41:C41"/>
    <mergeCell ref="B42:C42"/>
    <mergeCell ref="B43:C43"/>
    <mergeCell ref="B44:C44"/>
    <mergeCell ref="B45:C45"/>
    <mergeCell ref="B46:C46"/>
    <mergeCell ref="B55:C55"/>
    <mergeCell ref="B5:E5"/>
    <mergeCell ref="B9:C9"/>
    <mergeCell ref="B10:E10"/>
    <mergeCell ref="B36:C36"/>
    <mergeCell ref="B38:C38"/>
    <mergeCell ref="B61:C61"/>
    <mergeCell ref="B48:C48"/>
    <mergeCell ref="B53:C53"/>
    <mergeCell ref="B65:C65"/>
    <mergeCell ref="B56:C56"/>
    <mergeCell ref="B57:C57"/>
    <mergeCell ref="B62:C62"/>
    <mergeCell ref="B63:C63"/>
    <mergeCell ref="B64:C64"/>
    <mergeCell ref="B49:C49"/>
    <mergeCell ref="B50:C50"/>
    <mergeCell ref="B51:C51"/>
    <mergeCell ref="B52:C52"/>
    <mergeCell ref="B54:C54"/>
    <mergeCell ref="B58:C58"/>
  </mergeCells>
  <pageMargins left="0.69930555555555596" right="0.69930555555555596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0">
    <tabColor rgb="FF00B0F0"/>
  </sheetPr>
  <dimension ref="A1:L96"/>
  <sheetViews>
    <sheetView topLeftCell="A13" zoomScale="110" zoomScaleNormal="110" workbookViewId="0">
      <selection activeCell="J18" sqref="J1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28515625" customWidth="1"/>
    <col min="5" max="5" width="10.42578125" customWidth="1"/>
    <col min="6" max="6" width="10" customWidth="1"/>
    <col min="10" max="10" width="10.85546875" bestFit="1" customWidth="1"/>
    <col min="12" max="12" width="11.28515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721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96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80">
        <v>915411.34</v>
      </c>
    </row>
    <row r="14" spans="1:6" x14ac:dyDescent="0.25">
      <c r="A14" s="19"/>
      <c r="B14" s="5" t="s">
        <v>394</v>
      </c>
      <c r="C14" s="5"/>
      <c r="D14" s="18"/>
      <c r="E14" s="80">
        <v>940948.93</v>
      </c>
    </row>
    <row r="15" spans="1:6" x14ac:dyDescent="0.25">
      <c r="A15" s="13" t="s">
        <v>14</v>
      </c>
      <c r="B15" s="5" t="s">
        <v>654</v>
      </c>
      <c r="C15" s="5"/>
      <c r="D15" s="18"/>
      <c r="E15" s="69">
        <v>-158125.79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138" t="s">
        <v>17</v>
      </c>
      <c r="C17" s="10"/>
      <c r="D17" s="10"/>
      <c r="E17" s="79"/>
    </row>
    <row r="18" spans="1:6" x14ac:dyDescent="0.25">
      <c r="A18" s="13"/>
      <c r="B18" s="139" t="s">
        <v>18</v>
      </c>
      <c r="C18" s="140"/>
      <c r="D18" s="141"/>
      <c r="E18" s="7">
        <v>2202499.71</v>
      </c>
    </row>
    <row r="19" spans="1:6" x14ac:dyDescent="0.25">
      <c r="A19" s="13"/>
      <c r="B19" s="139" t="s">
        <v>19</v>
      </c>
      <c r="C19" s="140"/>
      <c r="D19" s="141"/>
      <c r="E19" s="7">
        <v>2229012.17</v>
      </c>
    </row>
    <row r="20" spans="1:6" x14ac:dyDescent="0.25">
      <c r="A20" s="13"/>
      <c r="B20" s="139" t="s">
        <v>20</v>
      </c>
      <c r="C20" s="140"/>
      <c r="D20" s="141"/>
      <c r="E20" s="8">
        <f>B22+E19</f>
        <v>2232255.41</v>
      </c>
    </row>
    <row r="21" spans="1:6" x14ac:dyDescent="0.25">
      <c r="A21" s="13"/>
      <c r="B21" s="138" t="s">
        <v>21</v>
      </c>
      <c r="C21" s="10"/>
      <c r="D21" s="10"/>
      <c r="E21" s="79"/>
    </row>
    <row r="22" spans="1:6" x14ac:dyDescent="0.25">
      <c r="A22" s="13"/>
      <c r="B22" s="10">
        <v>3243.24</v>
      </c>
      <c r="C22" s="10"/>
      <c r="D22" s="10"/>
      <c r="E22" s="79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559</v>
      </c>
      <c r="C24" s="432">
        <v>45288</v>
      </c>
      <c r="D24" s="433">
        <v>1668</v>
      </c>
      <c r="E24" s="434">
        <v>5522.49</v>
      </c>
      <c r="F24" s="267"/>
    </row>
    <row r="25" spans="1:6" x14ac:dyDescent="0.25">
      <c r="A25" s="13"/>
      <c r="B25" s="427" t="s">
        <v>950</v>
      </c>
      <c r="C25" s="432">
        <v>45251</v>
      </c>
      <c r="D25" s="433">
        <v>0</v>
      </c>
      <c r="E25" s="434">
        <v>3569.63</v>
      </c>
    </row>
    <row r="26" spans="1:6" x14ac:dyDescent="0.25">
      <c r="A26" s="13"/>
      <c r="B26" s="427" t="s">
        <v>236</v>
      </c>
      <c r="C26" s="432">
        <v>45300</v>
      </c>
      <c r="D26" s="433">
        <v>1296.25</v>
      </c>
      <c r="E26" s="434">
        <v>20251.439999999999</v>
      </c>
    </row>
    <row r="27" spans="1:6" x14ac:dyDescent="0.25">
      <c r="A27" s="13"/>
      <c r="B27" s="427" t="s">
        <v>951</v>
      </c>
      <c r="C27" s="432">
        <v>45012</v>
      </c>
      <c r="D27" s="433">
        <v>0</v>
      </c>
      <c r="E27" s="434">
        <v>14842.85</v>
      </c>
    </row>
    <row r="28" spans="1:6" x14ac:dyDescent="0.25">
      <c r="A28" s="13"/>
      <c r="B28" s="427" t="s">
        <v>951</v>
      </c>
      <c r="C28" s="432">
        <v>45217</v>
      </c>
      <c r="D28" s="433">
        <v>0</v>
      </c>
      <c r="E28" s="434">
        <v>5501.3</v>
      </c>
    </row>
    <row r="29" spans="1:6" x14ac:dyDescent="0.25">
      <c r="A29" s="13"/>
      <c r="B29" s="427" t="s">
        <v>560</v>
      </c>
      <c r="C29" s="432">
        <v>45302</v>
      </c>
      <c r="D29" s="433">
        <v>2406.65</v>
      </c>
      <c r="E29" s="434">
        <v>6210.27</v>
      </c>
    </row>
    <row r="30" spans="1:6" x14ac:dyDescent="0.25">
      <c r="A30" s="13"/>
      <c r="B30" s="427" t="s">
        <v>237</v>
      </c>
      <c r="C30" s="432">
        <v>44109</v>
      </c>
      <c r="D30" s="433">
        <v>0</v>
      </c>
      <c r="E30" s="434">
        <v>193168.18</v>
      </c>
    </row>
    <row r="31" spans="1:6" x14ac:dyDescent="0.25">
      <c r="A31" s="13"/>
      <c r="B31" s="427" t="s">
        <v>238</v>
      </c>
      <c r="C31" s="432">
        <v>45147</v>
      </c>
      <c r="D31" s="433">
        <v>0</v>
      </c>
      <c r="E31" s="434">
        <v>7761.07</v>
      </c>
    </row>
    <row r="32" spans="1:6" x14ac:dyDescent="0.25">
      <c r="A32" s="13"/>
      <c r="B32" s="427" t="s">
        <v>952</v>
      </c>
      <c r="C32" s="432">
        <v>45152</v>
      </c>
      <c r="D32" s="433">
        <v>0</v>
      </c>
      <c r="E32" s="434">
        <v>6481.25</v>
      </c>
    </row>
    <row r="33" spans="1:12" x14ac:dyDescent="0.25">
      <c r="A33" s="13"/>
      <c r="B33" s="427" t="s">
        <v>239</v>
      </c>
      <c r="C33" s="432">
        <v>43955</v>
      </c>
      <c r="D33" s="433">
        <v>0</v>
      </c>
      <c r="E33" s="434">
        <v>38955.870000000003</v>
      </c>
    </row>
    <row r="34" spans="1:12" x14ac:dyDescent="0.25">
      <c r="A34" s="13"/>
      <c r="B34" s="427" t="s">
        <v>240</v>
      </c>
      <c r="C34" s="432">
        <v>43053</v>
      </c>
      <c r="D34" s="433">
        <v>0</v>
      </c>
      <c r="E34" s="434">
        <v>107352.43</v>
      </c>
    </row>
    <row r="35" spans="1:12" x14ac:dyDescent="0.25">
      <c r="A35" s="13"/>
      <c r="B35" s="427" t="s">
        <v>241</v>
      </c>
      <c r="C35" s="432">
        <v>44447</v>
      </c>
      <c r="D35" s="433">
        <v>0</v>
      </c>
      <c r="E35" s="434">
        <v>106011.56</v>
      </c>
    </row>
    <row r="36" spans="1:12" x14ac:dyDescent="0.25">
      <c r="A36" s="13"/>
      <c r="B36" s="427" t="s">
        <v>242</v>
      </c>
      <c r="C36" s="432">
        <v>42433</v>
      </c>
      <c r="D36" s="433">
        <v>0</v>
      </c>
      <c r="E36" s="434">
        <v>204988.07</v>
      </c>
    </row>
    <row r="37" spans="1:12" x14ac:dyDescent="0.25">
      <c r="A37" s="13" t="s">
        <v>24</v>
      </c>
      <c r="B37" s="11" t="s">
        <v>38</v>
      </c>
      <c r="C37" s="11"/>
      <c r="D37" s="11"/>
      <c r="E37" s="14"/>
      <c r="F37" s="28"/>
    </row>
    <row r="38" spans="1:12" x14ac:dyDescent="0.25">
      <c r="A38" s="13"/>
      <c r="B38" s="11" t="s">
        <v>40</v>
      </c>
      <c r="C38" s="11"/>
      <c r="D38" s="11"/>
      <c r="E38" s="14"/>
      <c r="F38" s="28"/>
    </row>
    <row r="39" spans="1:12" x14ac:dyDescent="0.25">
      <c r="A39" s="13"/>
      <c r="B39" s="11" t="s">
        <v>39</v>
      </c>
      <c r="C39" s="5"/>
      <c r="D39" s="5"/>
      <c r="E39" s="1"/>
    </row>
    <row r="40" spans="1:12" x14ac:dyDescent="0.25">
      <c r="A40" s="8" t="s">
        <v>27</v>
      </c>
      <c r="B40" s="639" t="s">
        <v>28</v>
      </c>
      <c r="C40" s="640"/>
      <c r="D40" s="6"/>
      <c r="E40" s="12" t="s">
        <v>29</v>
      </c>
    </row>
    <row r="41" spans="1:12" x14ac:dyDescent="0.25">
      <c r="A41" s="8">
        <v>1</v>
      </c>
      <c r="B41" s="9" t="s">
        <v>391</v>
      </c>
      <c r="C41" s="60"/>
      <c r="D41" s="6"/>
      <c r="E41" s="162">
        <v>222240.71999999997</v>
      </c>
    </row>
    <row r="42" spans="1:12" x14ac:dyDescent="0.25">
      <c r="A42" s="8">
        <v>2</v>
      </c>
      <c r="B42" s="628" t="s">
        <v>306</v>
      </c>
      <c r="C42" s="628"/>
      <c r="D42" s="6"/>
      <c r="E42" s="85">
        <v>13634.400000000001</v>
      </c>
    </row>
    <row r="43" spans="1:12" x14ac:dyDescent="0.25">
      <c r="A43" s="8">
        <v>3</v>
      </c>
      <c r="B43" s="623" t="s">
        <v>307</v>
      </c>
      <c r="C43" s="623"/>
      <c r="D43" s="6"/>
      <c r="E43" s="162">
        <v>54537.600000000006</v>
      </c>
    </row>
    <row r="44" spans="1:12" x14ac:dyDescent="0.25">
      <c r="A44" s="8">
        <v>4</v>
      </c>
      <c r="B44" s="31" t="s">
        <v>395</v>
      </c>
      <c r="C44" s="31"/>
      <c r="D44" s="6"/>
      <c r="E44" s="162">
        <v>12270.96</v>
      </c>
    </row>
    <row r="45" spans="1:12" x14ac:dyDescent="0.25">
      <c r="A45" s="8">
        <v>5</v>
      </c>
      <c r="B45" s="623" t="s">
        <v>2</v>
      </c>
      <c r="C45" s="623"/>
      <c r="D45" s="6"/>
      <c r="E45" s="316">
        <v>5434.4</v>
      </c>
      <c r="J45" s="85"/>
      <c r="L45" s="72"/>
    </row>
    <row r="46" spans="1:12" x14ac:dyDescent="0.25">
      <c r="A46" s="8">
        <v>6</v>
      </c>
      <c r="B46" s="623" t="s">
        <v>3</v>
      </c>
      <c r="C46" s="623"/>
      <c r="D46" s="6"/>
      <c r="E46" s="316">
        <v>11200</v>
      </c>
      <c r="J46" s="85"/>
      <c r="L46" s="72"/>
    </row>
    <row r="47" spans="1:12" x14ac:dyDescent="0.25">
      <c r="A47" s="8">
        <v>7</v>
      </c>
      <c r="B47" s="628" t="s">
        <v>31</v>
      </c>
      <c r="C47" s="628"/>
      <c r="D47" s="6"/>
      <c r="E47" s="316">
        <v>54537.600000000006</v>
      </c>
      <c r="J47" s="72"/>
    </row>
    <row r="48" spans="1:12" x14ac:dyDescent="0.25">
      <c r="A48" s="8">
        <v>8</v>
      </c>
      <c r="B48" s="623" t="s">
        <v>308</v>
      </c>
      <c r="C48" s="623"/>
      <c r="D48" s="6"/>
      <c r="E48" s="162">
        <v>384.56</v>
      </c>
      <c r="J48" s="73"/>
      <c r="L48" s="72"/>
    </row>
    <row r="49" spans="1:12" x14ac:dyDescent="0.25">
      <c r="A49" s="8">
        <v>9</v>
      </c>
      <c r="B49" s="623" t="s">
        <v>309</v>
      </c>
      <c r="C49" s="623"/>
      <c r="D49" s="6"/>
      <c r="E49" s="162">
        <v>6156.56</v>
      </c>
      <c r="J49" s="73"/>
      <c r="L49" s="72"/>
    </row>
    <row r="50" spans="1:12" x14ac:dyDescent="0.25">
      <c r="A50" s="8">
        <v>10</v>
      </c>
      <c r="B50" s="628" t="s">
        <v>310</v>
      </c>
      <c r="C50" s="628"/>
      <c r="D50" s="6"/>
      <c r="E50" s="162">
        <v>1363.44</v>
      </c>
      <c r="J50" s="73"/>
      <c r="L50" s="72"/>
    </row>
    <row r="51" spans="1:12" x14ac:dyDescent="0.25">
      <c r="A51" s="8">
        <v>11</v>
      </c>
      <c r="B51" s="623" t="s">
        <v>311</v>
      </c>
      <c r="C51" s="623"/>
      <c r="D51" s="6"/>
      <c r="E51" s="162">
        <v>112483.79999999999</v>
      </c>
      <c r="J51" s="72"/>
    </row>
    <row r="52" spans="1:12" x14ac:dyDescent="0.25">
      <c r="A52" s="8">
        <v>12</v>
      </c>
      <c r="B52" s="530" t="s">
        <v>1373</v>
      </c>
      <c r="C52" s="531"/>
      <c r="D52" s="6"/>
      <c r="E52" s="162">
        <v>8439.93</v>
      </c>
      <c r="J52" s="72"/>
    </row>
    <row r="53" spans="1:12" x14ac:dyDescent="0.25">
      <c r="A53" s="8">
        <v>13</v>
      </c>
      <c r="B53" s="626" t="s">
        <v>1348</v>
      </c>
      <c r="C53" s="627"/>
      <c r="D53" s="6"/>
      <c r="E53" s="162">
        <v>11517.24</v>
      </c>
      <c r="J53" s="72"/>
    </row>
    <row r="54" spans="1:12" x14ac:dyDescent="0.25">
      <c r="A54" s="8">
        <v>14</v>
      </c>
      <c r="B54" s="279" t="s">
        <v>330</v>
      </c>
      <c r="C54" s="279"/>
      <c r="D54" s="6"/>
      <c r="E54" s="162">
        <v>3699.46</v>
      </c>
      <c r="J54" s="72"/>
    </row>
    <row r="55" spans="1:12" x14ac:dyDescent="0.25">
      <c r="A55" s="8">
        <v>15</v>
      </c>
      <c r="B55" s="279" t="s">
        <v>331</v>
      </c>
      <c r="C55" s="279"/>
      <c r="D55" s="6"/>
      <c r="E55" s="162">
        <v>15454.02</v>
      </c>
      <c r="J55" s="72"/>
    </row>
    <row r="56" spans="1:12" x14ac:dyDescent="0.25">
      <c r="A56" s="8">
        <v>16</v>
      </c>
      <c r="B56" s="623" t="s">
        <v>312</v>
      </c>
      <c r="C56" s="623"/>
      <c r="D56" s="6"/>
      <c r="E56" s="162">
        <v>272688</v>
      </c>
      <c r="J56" s="72"/>
      <c r="L56" s="72"/>
    </row>
    <row r="57" spans="1:12" x14ac:dyDescent="0.25">
      <c r="A57" s="8">
        <v>17</v>
      </c>
      <c r="B57" s="623" t="s">
        <v>313</v>
      </c>
      <c r="C57" s="623"/>
      <c r="D57" s="6"/>
      <c r="E57" s="162">
        <v>174430</v>
      </c>
      <c r="J57" s="72"/>
      <c r="L57" s="72"/>
    </row>
    <row r="58" spans="1:12" x14ac:dyDescent="0.25">
      <c r="A58" s="8">
        <v>18</v>
      </c>
      <c r="B58" s="623" t="s">
        <v>319</v>
      </c>
      <c r="C58" s="623"/>
      <c r="D58" s="6"/>
      <c r="E58" s="162">
        <v>2047</v>
      </c>
      <c r="J58" s="72"/>
    </row>
    <row r="59" spans="1:12" x14ac:dyDescent="0.25">
      <c r="A59" s="8">
        <v>19</v>
      </c>
      <c r="B59" s="623" t="s">
        <v>314</v>
      </c>
      <c r="C59" s="623"/>
      <c r="D59" s="6"/>
      <c r="E59" s="162">
        <v>66142.81</v>
      </c>
      <c r="J59" s="72"/>
      <c r="L59" s="72"/>
    </row>
    <row r="60" spans="1:12" x14ac:dyDescent="0.25">
      <c r="A60" s="8">
        <v>20</v>
      </c>
      <c r="B60" s="623" t="s">
        <v>883</v>
      </c>
      <c r="C60" s="623"/>
      <c r="D60" s="6"/>
      <c r="E60" s="162">
        <v>226174.92</v>
      </c>
      <c r="L60" s="72"/>
    </row>
    <row r="61" spans="1:12" x14ac:dyDescent="0.25">
      <c r="A61" s="8">
        <v>21</v>
      </c>
      <c r="B61" s="626" t="s">
        <v>4</v>
      </c>
      <c r="C61" s="627"/>
      <c r="D61" s="6"/>
      <c r="E61" s="162">
        <v>279505.19999999995</v>
      </c>
    </row>
    <row r="62" spans="1:12" x14ac:dyDescent="0.25">
      <c r="A62" s="8">
        <v>22</v>
      </c>
      <c r="B62" s="623" t="s">
        <v>367</v>
      </c>
      <c r="C62" s="623"/>
      <c r="D62" s="6"/>
      <c r="E62" s="162">
        <v>134734.47</v>
      </c>
      <c r="J62" s="73"/>
      <c r="L62" s="72"/>
    </row>
    <row r="63" spans="1:12" x14ac:dyDescent="0.25">
      <c r="A63" s="8">
        <v>23</v>
      </c>
      <c r="B63" s="626" t="s">
        <v>387</v>
      </c>
      <c r="C63" s="627"/>
      <c r="D63" s="6"/>
      <c r="E63" s="162">
        <v>117424.97</v>
      </c>
      <c r="J63" s="72"/>
      <c r="L63" s="72"/>
    </row>
    <row r="64" spans="1:12" x14ac:dyDescent="0.25">
      <c r="A64" s="8">
        <v>24</v>
      </c>
      <c r="B64" s="626" t="s">
        <v>388</v>
      </c>
      <c r="C64" s="627"/>
      <c r="D64" s="6"/>
      <c r="E64" s="162">
        <v>14436.96</v>
      </c>
      <c r="J64" s="72"/>
      <c r="L64" s="72"/>
    </row>
    <row r="65" spans="1:12" x14ac:dyDescent="0.25">
      <c r="A65" s="8">
        <v>25</v>
      </c>
      <c r="B65" s="626" t="s">
        <v>389</v>
      </c>
      <c r="C65" s="627"/>
      <c r="D65" s="6"/>
      <c r="E65" s="162">
        <v>342984.36</v>
      </c>
      <c r="J65" s="72"/>
      <c r="L65" s="72"/>
    </row>
    <row r="66" spans="1:12" x14ac:dyDescent="0.25">
      <c r="A66" s="8">
        <v>26</v>
      </c>
      <c r="B66" s="626" t="s">
        <v>390</v>
      </c>
      <c r="C66" s="627"/>
      <c r="D66" s="6"/>
      <c r="E66" s="162">
        <v>23186.76</v>
      </c>
      <c r="J66" s="72"/>
      <c r="L66" s="72"/>
    </row>
    <row r="67" spans="1:12" x14ac:dyDescent="0.25">
      <c r="A67" s="8">
        <v>27</v>
      </c>
      <c r="B67" s="624" t="s">
        <v>652</v>
      </c>
      <c r="C67" s="624"/>
      <c r="D67" s="6"/>
      <c r="E67" s="17">
        <f>SUM(E41:E66)</f>
        <v>2187110.1399999997</v>
      </c>
      <c r="J67" s="77"/>
      <c r="L67" s="72"/>
    </row>
    <row r="68" spans="1:12" x14ac:dyDescent="0.25">
      <c r="A68" s="8">
        <v>28</v>
      </c>
      <c r="B68" s="624" t="s">
        <v>653</v>
      </c>
      <c r="C68" s="625"/>
      <c r="D68" s="6"/>
      <c r="E68" s="17">
        <f>E20</f>
        <v>2232255.41</v>
      </c>
      <c r="J68" s="166"/>
      <c r="K68" s="83"/>
    </row>
    <row r="69" spans="1:12" x14ac:dyDescent="0.25">
      <c r="A69" s="8"/>
      <c r="B69" s="624"/>
      <c r="C69" s="624"/>
      <c r="D69" s="6"/>
      <c r="E69" s="17"/>
      <c r="J69" s="156"/>
    </row>
    <row r="70" spans="1:12" x14ac:dyDescent="0.25">
      <c r="A70" s="8"/>
      <c r="B70" s="624"/>
      <c r="C70" s="624"/>
      <c r="D70" s="6"/>
      <c r="E70" s="17"/>
    </row>
    <row r="71" spans="1:12" x14ac:dyDescent="0.25">
      <c r="F71" s="76"/>
    </row>
    <row r="72" spans="1:12" x14ac:dyDescent="0.25">
      <c r="A72" s="28" t="s">
        <v>32</v>
      </c>
      <c r="B72" s="5" t="s">
        <v>348</v>
      </c>
    </row>
    <row r="73" spans="1:12" x14ac:dyDescent="0.25">
      <c r="B73" s="11" t="s">
        <v>37</v>
      </c>
    </row>
    <row r="74" spans="1:12" x14ac:dyDescent="0.25">
      <c r="A74" s="38" t="s">
        <v>27</v>
      </c>
      <c r="B74" s="36" t="s">
        <v>41</v>
      </c>
      <c r="C74" s="33" t="s">
        <v>44</v>
      </c>
      <c r="D74" s="288" t="s">
        <v>611</v>
      </c>
      <c r="E74" s="33" t="s">
        <v>45</v>
      </c>
    </row>
    <row r="75" spans="1:12" x14ac:dyDescent="0.25">
      <c r="A75" s="116" t="s">
        <v>9</v>
      </c>
      <c r="B75" s="287"/>
      <c r="C75" s="299"/>
      <c r="D75" s="106"/>
      <c r="E75" s="106"/>
    </row>
    <row r="76" spans="1:12" x14ac:dyDescent="0.25">
      <c r="A76" s="28" t="s">
        <v>33</v>
      </c>
      <c r="B76" s="28" t="s">
        <v>46</v>
      </c>
      <c r="C76" s="28"/>
      <c r="D76" s="28"/>
      <c r="E76" s="28"/>
      <c r="F76" s="28"/>
    </row>
    <row r="77" spans="1:12" x14ac:dyDescent="0.25">
      <c r="B77" s="28" t="s">
        <v>47</v>
      </c>
      <c r="C77" s="28"/>
      <c r="D77" s="28"/>
      <c r="E77" s="28"/>
      <c r="F77" s="28"/>
    </row>
    <row r="78" spans="1:12" x14ac:dyDescent="0.25">
      <c r="B78" s="28" t="s">
        <v>48</v>
      </c>
      <c r="C78" s="28"/>
      <c r="D78" s="28"/>
      <c r="E78" s="28"/>
      <c r="F78" s="28"/>
    </row>
    <row r="79" spans="1:12" x14ac:dyDescent="0.25">
      <c r="B79" s="50" t="s">
        <v>55</v>
      </c>
      <c r="C79" s="29"/>
      <c r="D79" s="29"/>
      <c r="E79" s="29"/>
      <c r="F79" s="29"/>
    </row>
    <row r="80" spans="1:12" x14ac:dyDescent="0.25">
      <c r="B80" s="58" t="s">
        <v>59</v>
      </c>
      <c r="C80" s="29"/>
      <c r="D80" s="29"/>
      <c r="E80" s="29"/>
      <c r="F80" s="29"/>
    </row>
    <row r="81" spans="1:6" x14ac:dyDescent="0.25">
      <c r="B81" s="58" t="s">
        <v>58</v>
      </c>
      <c r="C81" s="29"/>
      <c r="D81" s="29"/>
      <c r="E81" s="29"/>
      <c r="F81" s="29"/>
    </row>
    <row r="83" spans="1:6" x14ac:dyDescent="0.25">
      <c r="B83" s="590" t="s">
        <v>1022</v>
      </c>
    </row>
    <row r="96" spans="1:6" x14ac:dyDescent="0.25">
      <c r="A96" t="s">
        <v>5</v>
      </c>
    </row>
  </sheetData>
  <mergeCells count="31">
    <mergeCell ref="B47:C47"/>
    <mergeCell ref="B48:C48"/>
    <mergeCell ref="B49:C49"/>
    <mergeCell ref="B50:C50"/>
    <mergeCell ref="B51:C51"/>
    <mergeCell ref="B40:C40"/>
    <mergeCell ref="B42:C42"/>
    <mergeCell ref="B43:C43"/>
    <mergeCell ref="B45:C45"/>
    <mergeCell ref="B46:C46"/>
    <mergeCell ref="B11:F11"/>
    <mergeCell ref="B12:F12"/>
    <mergeCell ref="B5:E5"/>
    <mergeCell ref="B9:C9"/>
    <mergeCell ref="B10:E10"/>
    <mergeCell ref="B53:C53"/>
    <mergeCell ref="B70:C70"/>
    <mergeCell ref="B61:C61"/>
    <mergeCell ref="B62:C62"/>
    <mergeCell ref="B67:C67"/>
    <mergeCell ref="B68:C68"/>
    <mergeCell ref="B69:C69"/>
    <mergeCell ref="B63:C63"/>
    <mergeCell ref="B64:C64"/>
    <mergeCell ref="B65:C65"/>
    <mergeCell ref="B66:C66"/>
    <mergeCell ref="B56:C56"/>
    <mergeCell ref="B57:C57"/>
    <mergeCell ref="B58:C58"/>
    <mergeCell ref="B59:C59"/>
    <mergeCell ref="B60:C60"/>
  </mergeCells>
  <phoneticPr fontId="80" type="noConversion"/>
  <pageMargins left="0.69930555555555596" right="0.69930555555555596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1">
    <tabColor rgb="FF00B0F0"/>
  </sheetPr>
  <dimension ref="A1:L95"/>
  <sheetViews>
    <sheetView topLeftCell="A49" workbookViewId="0">
      <selection activeCell="H57" sqref="H5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28515625" customWidth="1"/>
    <col min="6" max="6" width="10" customWidth="1"/>
    <col min="10" max="10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2" t="s">
        <v>630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954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1">
        <v>161070.72</v>
      </c>
    </row>
    <row r="14" spans="1:6" x14ac:dyDescent="0.25">
      <c r="A14" s="19"/>
      <c r="B14" s="5" t="s">
        <v>394</v>
      </c>
      <c r="C14" s="5"/>
      <c r="D14" s="18"/>
      <c r="E14" s="1">
        <v>136431.37</v>
      </c>
    </row>
    <row r="15" spans="1:6" x14ac:dyDescent="0.25">
      <c r="A15" s="13" t="s">
        <v>14</v>
      </c>
      <c r="B15" s="5" t="s">
        <v>953</v>
      </c>
      <c r="C15" s="5"/>
      <c r="D15" s="18"/>
      <c r="E15" s="1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354245.37</v>
      </c>
    </row>
    <row r="19" spans="1:6" x14ac:dyDescent="0.25">
      <c r="A19" s="13"/>
      <c r="B19" s="25" t="s">
        <v>19</v>
      </c>
      <c r="C19" s="26"/>
      <c r="D19" s="27"/>
      <c r="E19" s="15">
        <v>337847.78</v>
      </c>
    </row>
    <row r="20" spans="1:6" x14ac:dyDescent="0.25">
      <c r="A20" s="13"/>
      <c r="B20" s="25" t="s">
        <v>20</v>
      </c>
      <c r="C20" s="26"/>
      <c r="D20" s="27"/>
      <c r="E20" s="16">
        <v>337847.78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243</v>
      </c>
      <c r="C24" s="432">
        <v>45143</v>
      </c>
      <c r="D24" s="433">
        <v>0</v>
      </c>
      <c r="E24" s="434">
        <v>2794.06</v>
      </c>
      <c r="F24" s="267"/>
    </row>
    <row r="25" spans="1:6" x14ac:dyDescent="0.25">
      <c r="A25" s="13"/>
      <c r="B25" s="427" t="s">
        <v>561</v>
      </c>
      <c r="C25" s="432">
        <v>44609</v>
      </c>
      <c r="D25" s="433">
        <v>0</v>
      </c>
      <c r="E25" s="434">
        <v>13993.2</v>
      </c>
    </row>
    <row r="26" spans="1:6" x14ac:dyDescent="0.25">
      <c r="A26" s="13"/>
      <c r="B26" s="427" t="s">
        <v>562</v>
      </c>
      <c r="C26" s="432">
        <v>45226</v>
      </c>
      <c r="D26" s="433">
        <v>0</v>
      </c>
      <c r="E26" s="434">
        <v>16486.599999999999</v>
      </c>
    </row>
    <row r="27" spans="1:6" x14ac:dyDescent="0.25">
      <c r="A27" s="13"/>
      <c r="B27" s="427" t="s">
        <v>244</v>
      </c>
      <c r="C27" s="432">
        <v>43901</v>
      </c>
      <c r="D27" s="433">
        <v>0</v>
      </c>
      <c r="E27" s="434">
        <v>29457.69</v>
      </c>
    </row>
    <row r="28" spans="1:6" x14ac:dyDescent="0.25">
      <c r="A28" s="13"/>
      <c r="B28" s="427" t="s">
        <v>955</v>
      </c>
      <c r="C28" s="432">
        <v>45109</v>
      </c>
      <c r="D28" s="433">
        <v>0</v>
      </c>
      <c r="E28" s="434">
        <v>8851</v>
      </c>
    </row>
    <row r="29" spans="1:6" x14ac:dyDescent="0.25">
      <c r="A29" s="13"/>
      <c r="B29" s="427" t="s">
        <v>563</v>
      </c>
      <c r="C29" s="432">
        <v>44445</v>
      </c>
      <c r="D29" s="433">
        <v>0</v>
      </c>
      <c r="E29" s="434">
        <v>17841.599999999999</v>
      </c>
    </row>
    <row r="30" spans="1:6" x14ac:dyDescent="0.25">
      <c r="A30" s="13"/>
      <c r="B30" s="427" t="s">
        <v>564</v>
      </c>
      <c r="C30" s="432">
        <v>44994</v>
      </c>
      <c r="D30" s="433">
        <v>0</v>
      </c>
      <c r="E30" s="434">
        <v>23976</v>
      </c>
    </row>
    <row r="31" spans="1:6" x14ac:dyDescent="0.25">
      <c r="A31" s="13"/>
      <c r="B31" s="127"/>
      <c r="C31" s="128"/>
      <c r="D31" s="129"/>
      <c r="E31" s="130"/>
    </row>
    <row r="32" spans="1:6" x14ac:dyDescent="0.25">
      <c r="A32" s="13" t="s">
        <v>24</v>
      </c>
      <c r="B32" s="5" t="s">
        <v>628</v>
      </c>
      <c r="C32" s="11"/>
      <c r="D32" s="11"/>
      <c r="E32" s="14"/>
      <c r="F32" s="28"/>
    </row>
    <row r="33" spans="1:12" x14ac:dyDescent="0.25">
      <c r="A33" s="13"/>
      <c r="B33" s="5" t="s">
        <v>629</v>
      </c>
      <c r="C33" s="11"/>
      <c r="D33" s="11"/>
      <c r="E33" s="14"/>
      <c r="F33" s="28"/>
    </row>
    <row r="34" spans="1:12" x14ac:dyDescent="0.25">
      <c r="A34" s="13"/>
      <c r="B34" s="11" t="s">
        <v>39</v>
      </c>
      <c r="C34" s="5"/>
      <c r="D34" s="5"/>
      <c r="E34" s="1"/>
    </row>
    <row r="35" spans="1:12" x14ac:dyDescent="0.25">
      <c r="A35" s="13"/>
      <c r="B35" s="24" t="s">
        <v>25</v>
      </c>
      <c r="C35" s="5"/>
      <c r="D35" s="5"/>
      <c r="E35" s="1"/>
    </row>
    <row r="36" spans="1:12" x14ac:dyDescent="0.25">
      <c r="A36" s="13"/>
      <c r="B36" s="24" t="s">
        <v>26</v>
      </c>
      <c r="C36" s="5"/>
      <c r="D36" s="5"/>
      <c r="E36" s="1"/>
    </row>
    <row r="37" spans="1:12" x14ac:dyDescent="0.25">
      <c r="A37" s="13"/>
      <c r="B37" s="24"/>
      <c r="C37" s="5"/>
      <c r="D37" s="5"/>
      <c r="E37" s="1"/>
    </row>
    <row r="38" spans="1:12" x14ac:dyDescent="0.25">
      <c r="A38" s="8" t="s">
        <v>27</v>
      </c>
      <c r="B38" s="639" t="s">
        <v>28</v>
      </c>
      <c r="C38" s="640"/>
      <c r="D38" s="6"/>
      <c r="E38" s="12" t="s">
        <v>29</v>
      </c>
    </row>
    <row r="39" spans="1:12" x14ac:dyDescent="0.25">
      <c r="A39" s="8">
        <v>1</v>
      </c>
      <c r="B39" s="9" t="s">
        <v>391</v>
      </c>
      <c r="C39" s="60"/>
      <c r="D39" s="6"/>
      <c r="E39" s="73">
        <v>31315.200000000004</v>
      </c>
    </row>
    <row r="40" spans="1:12" x14ac:dyDescent="0.25">
      <c r="A40" s="8">
        <v>2</v>
      </c>
      <c r="B40" s="628" t="s">
        <v>306</v>
      </c>
      <c r="C40" s="628"/>
      <c r="D40" s="6"/>
      <c r="E40" s="85">
        <v>0</v>
      </c>
    </row>
    <row r="41" spans="1:12" x14ac:dyDescent="0.25">
      <c r="A41" s="8">
        <v>3</v>
      </c>
      <c r="B41" s="623" t="s">
        <v>307</v>
      </c>
      <c r="C41" s="623"/>
      <c r="D41" s="6"/>
      <c r="E41" s="73">
        <v>9786</v>
      </c>
    </row>
    <row r="42" spans="1:12" x14ac:dyDescent="0.25">
      <c r="A42" s="8">
        <v>4</v>
      </c>
      <c r="B42" s="31" t="s">
        <v>395</v>
      </c>
      <c r="C42" s="31"/>
      <c r="D42" s="6"/>
      <c r="E42" s="73">
        <v>1957.2000000000003</v>
      </c>
    </row>
    <row r="43" spans="1:12" x14ac:dyDescent="0.25">
      <c r="A43" s="8">
        <v>5</v>
      </c>
      <c r="B43" s="623" t="s">
        <v>2</v>
      </c>
      <c r="C43" s="623"/>
      <c r="D43" s="6"/>
      <c r="E43" s="85">
        <v>1761.48</v>
      </c>
      <c r="J43" s="72"/>
      <c r="L43" s="72"/>
    </row>
    <row r="44" spans="1:12" x14ac:dyDescent="0.25">
      <c r="A44" s="8">
        <v>6</v>
      </c>
      <c r="B44" s="623" t="s">
        <v>3</v>
      </c>
      <c r="C44" s="623"/>
      <c r="D44" s="6"/>
      <c r="E44" s="85">
        <v>0</v>
      </c>
      <c r="J44" s="72"/>
      <c r="L44" s="72"/>
    </row>
    <row r="45" spans="1:12" x14ac:dyDescent="0.25">
      <c r="A45" s="8">
        <v>7</v>
      </c>
      <c r="B45" s="628" t="s">
        <v>31</v>
      </c>
      <c r="C45" s="628"/>
      <c r="D45" s="6"/>
      <c r="E45" s="85">
        <v>7045.92</v>
      </c>
    </row>
    <row r="46" spans="1:12" x14ac:dyDescent="0.25">
      <c r="A46" s="8">
        <v>8</v>
      </c>
      <c r="B46" s="623" t="s">
        <v>308</v>
      </c>
      <c r="C46" s="623"/>
      <c r="D46" s="6"/>
      <c r="E46" s="73">
        <v>0</v>
      </c>
    </row>
    <row r="47" spans="1:12" x14ac:dyDescent="0.25">
      <c r="A47" s="8">
        <v>9</v>
      </c>
      <c r="B47" s="623" t="s">
        <v>309</v>
      </c>
      <c r="C47" s="623"/>
      <c r="D47" s="6"/>
      <c r="E47" s="73">
        <v>0</v>
      </c>
      <c r="J47" s="72"/>
      <c r="L47" s="72"/>
    </row>
    <row r="48" spans="1:12" x14ac:dyDescent="0.25">
      <c r="A48" s="8">
        <v>10</v>
      </c>
      <c r="B48" s="628" t="s">
        <v>310</v>
      </c>
      <c r="C48" s="628"/>
      <c r="D48" s="6"/>
      <c r="E48" s="73">
        <v>587.16</v>
      </c>
    </row>
    <row r="49" spans="1:12" x14ac:dyDescent="0.25">
      <c r="A49" s="8">
        <v>11</v>
      </c>
      <c r="B49" s="623" t="s">
        <v>311</v>
      </c>
      <c r="C49" s="623"/>
      <c r="D49" s="6"/>
      <c r="E49" s="73">
        <v>60673.200000000004</v>
      </c>
    </row>
    <row r="50" spans="1:12" x14ac:dyDescent="0.25">
      <c r="A50" s="8">
        <v>12</v>
      </c>
      <c r="B50" s="623" t="s">
        <v>312</v>
      </c>
      <c r="C50" s="623"/>
      <c r="D50" s="6"/>
      <c r="E50" s="73">
        <v>152661.59999999998</v>
      </c>
    </row>
    <row r="51" spans="1:12" x14ac:dyDescent="0.25">
      <c r="A51" s="8">
        <v>13</v>
      </c>
      <c r="B51" s="623" t="s">
        <v>331</v>
      </c>
      <c r="C51" s="623"/>
      <c r="D51" s="6"/>
      <c r="E51" s="73">
        <v>7626.17</v>
      </c>
    </row>
    <row r="52" spans="1:12" x14ac:dyDescent="0.25">
      <c r="A52" s="8">
        <v>14</v>
      </c>
      <c r="B52" s="623" t="s">
        <v>337</v>
      </c>
      <c r="C52" s="623"/>
      <c r="D52" s="6"/>
      <c r="E52" s="73">
        <v>1855</v>
      </c>
    </row>
    <row r="53" spans="1:12" x14ac:dyDescent="0.25">
      <c r="A53" s="8">
        <v>15</v>
      </c>
      <c r="B53" s="623" t="s">
        <v>314</v>
      </c>
      <c r="C53" s="623"/>
      <c r="D53" s="6"/>
      <c r="E53" s="73">
        <v>26570.33</v>
      </c>
      <c r="L53" s="72"/>
    </row>
    <row r="54" spans="1:12" x14ac:dyDescent="0.25">
      <c r="A54" s="8">
        <v>16</v>
      </c>
      <c r="B54" s="623" t="s">
        <v>327</v>
      </c>
      <c r="C54" s="623"/>
      <c r="D54" s="6"/>
      <c r="E54" s="73">
        <v>21529.200000000001</v>
      </c>
    </row>
    <row r="55" spans="1:12" x14ac:dyDescent="0.25">
      <c r="A55" s="8">
        <v>17</v>
      </c>
      <c r="B55" s="626" t="s">
        <v>627</v>
      </c>
      <c r="C55" s="627"/>
      <c r="D55" s="6"/>
      <c r="E55" s="73">
        <v>44037</v>
      </c>
    </row>
    <row r="56" spans="1:12" x14ac:dyDescent="0.25">
      <c r="A56" s="8">
        <v>18</v>
      </c>
      <c r="B56" s="623" t="s">
        <v>367</v>
      </c>
      <c r="C56" s="623"/>
      <c r="D56" s="6"/>
      <c r="E56" s="73">
        <v>20391.82</v>
      </c>
      <c r="J56" s="72"/>
      <c r="L56" s="72"/>
    </row>
    <row r="57" spans="1:12" x14ac:dyDescent="0.25">
      <c r="A57" s="8">
        <v>19</v>
      </c>
      <c r="B57" s="626" t="s">
        <v>387</v>
      </c>
      <c r="C57" s="627"/>
      <c r="D57" s="6"/>
      <c r="E57" s="73">
        <v>0</v>
      </c>
      <c r="L57" s="72"/>
    </row>
    <row r="58" spans="1:12" x14ac:dyDescent="0.25">
      <c r="A58" s="8">
        <v>20</v>
      </c>
      <c r="B58" s="626" t="s">
        <v>388</v>
      </c>
      <c r="C58" s="627"/>
      <c r="D58" s="6"/>
      <c r="E58" s="73">
        <v>0</v>
      </c>
      <c r="L58" s="72"/>
    </row>
    <row r="59" spans="1:12" x14ac:dyDescent="0.25">
      <c r="A59" s="8">
        <v>21</v>
      </c>
      <c r="B59" s="626" t="s">
        <v>389</v>
      </c>
      <c r="C59" s="627"/>
      <c r="D59" s="6"/>
      <c r="E59" s="73">
        <v>0</v>
      </c>
      <c r="L59" s="72"/>
    </row>
    <row r="60" spans="1:12" x14ac:dyDescent="0.25">
      <c r="A60" s="8">
        <v>22</v>
      </c>
      <c r="B60" s="626" t="s">
        <v>390</v>
      </c>
      <c r="C60" s="627"/>
      <c r="D60" s="6"/>
      <c r="E60" s="73">
        <v>0</v>
      </c>
      <c r="L60" s="72"/>
    </row>
    <row r="61" spans="1:12" x14ac:dyDescent="0.25">
      <c r="A61" s="8">
        <v>23</v>
      </c>
      <c r="B61" s="624" t="s">
        <v>652</v>
      </c>
      <c r="C61" s="624"/>
      <c r="D61" s="6"/>
      <c r="E61" s="81">
        <f>SUM(E39:E60)</f>
        <v>387797.28</v>
      </c>
      <c r="J61" s="77"/>
    </row>
    <row r="62" spans="1:12" x14ac:dyDescent="0.25">
      <c r="A62" s="8">
        <v>24</v>
      </c>
      <c r="B62" s="624" t="s">
        <v>653</v>
      </c>
      <c r="C62" s="625"/>
      <c r="D62" s="6"/>
      <c r="E62" s="81">
        <f>B22+E20</f>
        <v>337847.78</v>
      </c>
      <c r="J62" s="166"/>
    </row>
    <row r="63" spans="1:12" x14ac:dyDescent="0.25">
      <c r="A63" s="8"/>
      <c r="B63" s="624"/>
      <c r="C63" s="624"/>
      <c r="D63" s="6"/>
      <c r="E63" s="81"/>
      <c r="J63" s="156"/>
    </row>
    <row r="64" spans="1:12" x14ac:dyDescent="0.25">
      <c r="A64" s="8"/>
      <c r="B64" s="624"/>
      <c r="C64" s="624"/>
      <c r="D64" s="6"/>
      <c r="E64" s="81"/>
    </row>
    <row r="65" spans="1:6" x14ac:dyDescent="0.25">
      <c r="A65" s="28" t="s">
        <v>32</v>
      </c>
      <c r="B65" s="11" t="s">
        <v>36</v>
      </c>
      <c r="F65" s="76"/>
    </row>
    <row r="66" spans="1:6" x14ac:dyDescent="0.25">
      <c r="B66" s="11" t="s">
        <v>37</v>
      </c>
    </row>
    <row r="67" spans="1:6" x14ac:dyDescent="0.25">
      <c r="A67" s="38" t="s">
        <v>27</v>
      </c>
      <c r="B67" s="36" t="s">
        <v>41</v>
      </c>
      <c r="C67" s="33" t="s">
        <v>44</v>
      </c>
      <c r="D67" s="33" t="s">
        <v>45</v>
      </c>
      <c r="E67" s="33"/>
    </row>
    <row r="68" spans="1:6" x14ac:dyDescent="0.25">
      <c r="A68" s="37"/>
      <c r="B68" s="37"/>
      <c r="C68" s="34" t="s">
        <v>42</v>
      </c>
      <c r="D68" s="34" t="s">
        <v>1</v>
      </c>
      <c r="E68" s="34"/>
    </row>
    <row r="69" spans="1:6" x14ac:dyDescent="0.25">
      <c r="A69" s="30"/>
      <c r="B69" s="30"/>
      <c r="C69" s="35" t="s">
        <v>43</v>
      </c>
      <c r="D69" s="35"/>
      <c r="E69" s="35"/>
    </row>
    <row r="70" spans="1:6" x14ac:dyDescent="0.25">
      <c r="A70" s="41" t="s">
        <v>9</v>
      </c>
      <c r="B70" s="53" t="s">
        <v>82</v>
      </c>
      <c r="C70" s="39"/>
      <c r="D70" s="39"/>
      <c r="E70" s="39"/>
    </row>
    <row r="71" spans="1:6" x14ac:dyDescent="0.25">
      <c r="A71" s="30"/>
      <c r="B71" s="52" t="s">
        <v>83</v>
      </c>
      <c r="C71" s="52"/>
      <c r="D71" s="30"/>
      <c r="E71" s="30"/>
    </row>
    <row r="73" spans="1:6" x14ac:dyDescent="0.25">
      <c r="A73" s="28" t="s">
        <v>33</v>
      </c>
      <c r="B73" s="28" t="s">
        <v>46</v>
      </c>
      <c r="C73" s="28"/>
      <c r="D73" s="28"/>
      <c r="E73" s="28"/>
      <c r="F73" s="28"/>
    </row>
    <row r="74" spans="1:6" x14ac:dyDescent="0.25">
      <c r="B74" s="28" t="s">
        <v>47</v>
      </c>
      <c r="C74" s="28"/>
      <c r="D74" s="28"/>
      <c r="E74" s="28"/>
      <c r="F74" s="28"/>
    </row>
    <row r="75" spans="1:6" x14ac:dyDescent="0.25">
      <c r="B75" s="28" t="s">
        <v>48</v>
      </c>
      <c r="C75" s="28"/>
      <c r="D75" s="28"/>
      <c r="E75" s="28"/>
      <c r="F75" s="28"/>
    </row>
    <row r="76" spans="1:6" x14ac:dyDescent="0.25">
      <c r="B76" s="50" t="s">
        <v>55</v>
      </c>
      <c r="C76" s="29"/>
      <c r="D76" s="29"/>
      <c r="E76" s="29"/>
      <c r="F76" s="29"/>
    </row>
    <row r="77" spans="1:6" x14ac:dyDescent="0.25">
      <c r="B77" s="29" t="s">
        <v>50</v>
      </c>
      <c r="C77" s="29"/>
      <c r="D77" s="29"/>
      <c r="E77" s="29"/>
      <c r="F77" s="29"/>
    </row>
    <row r="78" spans="1:6" x14ac:dyDescent="0.25">
      <c r="B78" s="29" t="s">
        <v>51</v>
      </c>
      <c r="C78" s="29"/>
      <c r="D78" s="29"/>
      <c r="E78" s="29"/>
      <c r="F78" s="29"/>
    </row>
    <row r="82" spans="1:2" x14ac:dyDescent="0.25">
      <c r="B82" s="164" t="s">
        <v>399</v>
      </c>
    </row>
    <row r="95" spans="1:2" x14ac:dyDescent="0.25">
      <c r="A95" t="s">
        <v>5</v>
      </c>
    </row>
  </sheetData>
  <mergeCells count="30">
    <mergeCell ref="B45:C45"/>
    <mergeCell ref="B46:C46"/>
    <mergeCell ref="B47:C47"/>
    <mergeCell ref="B48:C48"/>
    <mergeCell ref="B38:C38"/>
    <mergeCell ref="B40:C40"/>
    <mergeCell ref="B41:C41"/>
    <mergeCell ref="B43:C43"/>
    <mergeCell ref="B44:C44"/>
    <mergeCell ref="B11:F11"/>
    <mergeCell ref="B12:F12"/>
    <mergeCell ref="B5:E5"/>
    <mergeCell ref="B9:C9"/>
    <mergeCell ref="B10:E10"/>
    <mergeCell ref="B49:C49"/>
    <mergeCell ref="B50:C50"/>
    <mergeCell ref="B51:C51"/>
    <mergeCell ref="B52:C52"/>
    <mergeCell ref="B53:C53"/>
    <mergeCell ref="B63:C63"/>
    <mergeCell ref="B64:C64"/>
    <mergeCell ref="B54:C54"/>
    <mergeCell ref="B55:C55"/>
    <mergeCell ref="B56:C56"/>
    <mergeCell ref="B61:C61"/>
    <mergeCell ref="B62:C62"/>
    <mergeCell ref="B57:C57"/>
    <mergeCell ref="B58:C58"/>
    <mergeCell ref="B59:C59"/>
    <mergeCell ref="B60:C60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70C0"/>
  </sheetPr>
  <dimension ref="A1:K148"/>
  <sheetViews>
    <sheetView topLeftCell="A13" workbookViewId="0">
      <selection activeCell="H21" sqref="H21"/>
    </sheetView>
  </sheetViews>
  <sheetFormatPr defaultColWidth="9" defaultRowHeight="14.25" x14ac:dyDescent="0.2"/>
  <cols>
    <col min="1" max="1" width="4" style="1" customWidth="1"/>
    <col min="2" max="2" width="40.5703125" style="1" customWidth="1"/>
    <col min="3" max="3" width="10.7109375" style="1" customWidth="1"/>
    <col min="4" max="4" width="14.42578125" style="1" customWidth="1"/>
    <col min="5" max="5" width="11.28515625" style="1" customWidth="1"/>
    <col min="6" max="6" width="10.7109375" style="1" customWidth="1"/>
    <col min="7" max="7" width="12" style="1" customWidth="1"/>
    <col min="8" max="8" width="12.140625" style="1" customWidth="1"/>
    <col min="9" max="9" width="11.85546875" style="1" customWidth="1"/>
    <col min="10" max="10" width="10.7109375" style="1" bestFit="1" customWidth="1"/>
    <col min="11" max="11" width="9.5703125" style="1" bestFit="1" customWidth="1"/>
    <col min="12" max="16384" width="9" style="1"/>
  </cols>
  <sheetData>
    <row r="1" spans="1:6" ht="15" x14ac:dyDescent="0.25">
      <c r="C1" s="2" t="s">
        <v>0</v>
      </c>
      <c r="D1" s="3"/>
      <c r="F1"/>
    </row>
    <row r="2" spans="1:6" ht="15" customHeight="1" x14ac:dyDescent="0.25">
      <c r="B2" s="14" t="s">
        <v>6</v>
      </c>
      <c r="C2" s="2"/>
      <c r="D2" s="3"/>
      <c r="F2"/>
    </row>
    <row r="3" spans="1:6" ht="15" customHeight="1" x14ac:dyDescent="0.25">
      <c r="B3" s="14" t="s">
        <v>7</v>
      </c>
      <c r="C3" s="2"/>
      <c r="D3" s="3"/>
      <c r="F3"/>
    </row>
    <row r="4" spans="1:6" ht="15" x14ac:dyDescent="0.25">
      <c r="B4" s="14" t="s">
        <v>8</v>
      </c>
      <c r="C4" s="2"/>
      <c r="D4" s="3"/>
      <c r="F4"/>
    </row>
    <row r="5" spans="1:6" ht="15" x14ac:dyDescent="0.25">
      <c r="A5" s="4"/>
      <c r="B5" s="629" t="s">
        <v>664</v>
      </c>
      <c r="C5" s="629"/>
      <c r="D5" s="629"/>
      <c r="E5" s="629"/>
      <c r="F5"/>
    </row>
    <row r="6" spans="1:6" ht="15" x14ac:dyDescent="0.25">
      <c r="A6" s="4"/>
      <c r="B6" s="20"/>
      <c r="C6" s="21"/>
      <c r="D6" s="21"/>
      <c r="E6" s="21"/>
      <c r="F6"/>
    </row>
    <row r="7" spans="1:6" ht="15" x14ac:dyDescent="0.25">
      <c r="A7" s="22" t="s">
        <v>9</v>
      </c>
      <c r="B7" s="20" t="s">
        <v>10</v>
      </c>
      <c r="C7" s="21"/>
      <c r="D7" s="21"/>
      <c r="E7" s="21"/>
      <c r="F7"/>
    </row>
    <row r="8" spans="1:6" ht="15" x14ac:dyDescent="0.25">
      <c r="A8" s="4"/>
      <c r="B8" s="23" t="s">
        <v>650</v>
      </c>
      <c r="C8" s="21"/>
      <c r="D8" s="21"/>
      <c r="E8" s="21"/>
      <c r="F8"/>
    </row>
    <row r="9" spans="1:6" ht="15" x14ac:dyDescent="0.25">
      <c r="A9" s="4"/>
      <c r="B9" s="630" t="s">
        <v>11</v>
      </c>
      <c r="C9" s="630"/>
      <c r="D9" s="21"/>
      <c r="E9" s="21"/>
      <c r="F9"/>
    </row>
    <row r="10" spans="1:6" ht="15" x14ac:dyDescent="0.25">
      <c r="A10" s="4"/>
      <c r="B10" s="630" t="s">
        <v>62</v>
      </c>
      <c r="C10" s="630"/>
      <c r="D10" s="630"/>
      <c r="E10" s="630"/>
      <c r="F10"/>
    </row>
    <row r="11" spans="1:6" x14ac:dyDescent="0.2">
      <c r="A11" s="4"/>
      <c r="B11" s="630" t="s">
        <v>12</v>
      </c>
      <c r="C11" s="630"/>
      <c r="D11" s="630"/>
      <c r="E11" s="630"/>
      <c r="F11" s="630"/>
    </row>
    <row r="12" spans="1:6" x14ac:dyDescent="0.2">
      <c r="A12" s="4"/>
      <c r="B12" s="630" t="s">
        <v>68</v>
      </c>
      <c r="C12" s="630"/>
      <c r="D12" s="630"/>
      <c r="E12" s="630"/>
      <c r="F12" s="630"/>
    </row>
    <row r="13" spans="1:6" ht="15" x14ac:dyDescent="0.25">
      <c r="A13" s="19" t="s">
        <v>13</v>
      </c>
      <c r="B13" s="5" t="s">
        <v>663</v>
      </c>
      <c r="C13" s="5"/>
      <c r="D13" s="5"/>
      <c r="E13" s="19">
        <v>636877.31000000006</v>
      </c>
      <c r="F13"/>
    </row>
    <row r="14" spans="1:6" ht="15" x14ac:dyDescent="0.25">
      <c r="A14" s="19"/>
      <c r="B14" s="5" t="s">
        <v>394</v>
      </c>
      <c r="C14" s="5"/>
      <c r="D14" s="5"/>
      <c r="E14" s="74">
        <v>675082.69</v>
      </c>
      <c r="F14"/>
    </row>
    <row r="15" spans="1:6" ht="15" x14ac:dyDescent="0.25">
      <c r="A15" s="13" t="s">
        <v>14</v>
      </c>
      <c r="B15" s="5" t="s">
        <v>654</v>
      </c>
      <c r="C15" s="5"/>
      <c r="D15" s="5"/>
      <c r="E15" s="79">
        <v>-37099.129999999997</v>
      </c>
      <c r="F15"/>
    </row>
    <row r="16" spans="1:6" ht="15" x14ac:dyDescent="0.25">
      <c r="A16" s="13" t="s">
        <v>15</v>
      </c>
      <c r="B16" s="11" t="s">
        <v>16</v>
      </c>
      <c r="C16" s="5"/>
      <c r="D16" s="5"/>
      <c r="F16"/>
    </row>
    <row r="17" spans="1:6" ht="15" x14ac:dyDescent="0.25">
      <c r="A17" s="13"/>
      <c r="B17" s="24" t="s">
        <v>17</v>
      </c>
      <c r="C17" s="5"/>
      <c r="D17" s="5"/>
      <c r="F17"/>
    </row>
    <row r="18" spans="1:6" ht="15" x14ac:dyDescent="0.25">
      <c r="A18" s="13"/>
      <c r="B18" s="25" t="s">
        <v>18</v>
      </c>
      <c r="C18" s="26"/>
      <c r="D18" s="27"/>
      <c r="E18" s="15">
        <v>3454750.64</v>
      </c>
      <c r="F18"/>
    </row>
    <row r="19" spans="1:6" ht="15" x14ac:dyDescent="0.25">
      <c r="A19" s="13"/>
      <c r="B19" s="25" t="s">
        <v>19</v>
      </c>
      <c r="C19" s="26"/>
      <c r="D19" s="27"/>
      <c r="E19" s="15">
        <v>3489935.38</v>
      </c>
      <c r="F19"/>
    </row>
    <row r="20" spans="1:6" ht="15" x14ac:dyDescent="0.25">
      <c r="A20" s="13"/>
      <c r="B20" s="25" t="s">
        <v>20</v>
      </c>
      <c r="C20" s="26"/>
      <c r="D20" s="27"/>
      <c r="E20" s="16">
        <f>B22+E19</f>
        <v>3531935.38</v>
      </c>
      <c r="F20"/>
    </row>
    <row r="21" spans="1:6" ht="15" x14ac:dyDescent="0.25">
      <c r="A21" s="13"/>
      <c r="B21" s="24" t="s">
        <v>21</v>
      </c>
      <c r="C21" s="5"/>
      <c r="D21" s="5"/>
      <c r="F21"/>
    </row>
    <row r="22" spans="1:6" ht="15" x14ac:dyDescent="0.25">
      <c r="A22" s="13"/>
      <c r="B22" s="143">
        <v>42000</v>
      </c>
      <c r="C22" s="5"/>
      <c r="D22" s="5"/>
      <c r="F22"/>
    </row>
    <row r="23" spans="1:6" ht="15" x14ac:dyDescent="0.25">
      <c r="A23" s="13"/>
      <c r="B23" s="24" t="s">
        <v>54</v>
      </c>
      <c r="C23" s="5"/>
      <c r="D23" s="5"/>
      <c r="F23"/>
    </row>
    <row r="24" spans="1:6" ht="15" x14ac:dyDescent="0.25">
      <c r="A24" s="8"/>
      <c r="B24" s="427" t="s">
        <v>826</v>
      </c>
      <c r="C24" s="432">
        <v>45300</v>
      </c>
      <c r="D24" s="433">
        <v>2036.39</v>
      </c>
      <c r="E24" s="434">
        <v>4071.68</v>
      </c>
      <c r="F24"/>
    </row>
    <row r="25" spans="1:6" ht="15" x14ac:dyDescent="0.25">
      <c r="A25" s="8"/>
      <c r="B25" s="427" t="s">
        <v>827</v>
      </c>
      <c r="C25" s="432">
        <v>45303</v>
      </c>
      <c r="D25" s="433">
        <v>6121.78</v>
      </c>
      <c r="E25" s="434">
        <v>6105.51</v>
      </c>
      <c r="F25"/>
    </row>
    <row r="26" spans="1:6" ht="15" x14ac:dyDescent="0.25">
      <c r="A26" s="8"/>
      <c r="B26" s="427" t="s">
        <v>828</v>
      </c>
      <c r="C26" s="432">
        <v>45285</v>
      </c>
      <c r="D26" s="433">
        <v>3357.46</v>
      </c>
      <c r="E26" s="434">
        <v>4452.96</v>
      </c>
      <c r="F26"/>
    </row>
    <row r="27" spans="1:6" ht="15" x14ac:dyDescent="0.25">
      <c r="A27" s="8"/>
      <c r="B27" s="427" t="s">
        <v>142</v>
      </c>
      <c r="C27" s="432">
        <v>44027</v>
      </c>
      <c r="D27" s="433">
        <v>0</v>
      </c>
      <c r="E27" s="434">
        <v>55733.96</v>
      </c>
      <c r="F27"/>
    </row>
    <row r="28" spans="1:6" ht="15" x14ac:dyDescent="0.25">
      <c r="A28" s="8"/>
      <c r="B28" s="427" t="s">
        <v>829</v>
      </c>
      <c r="C28" s="432">
        <v>45287</v>
      </c>
      <c r="D28" s="433">
        <v>3977.67</v>
      </c>
      <c r="E28" s="434">
        <v>5109.3500000000004</v>
      </c>
      <c r="F28"/>
    </row>
    <row r="29" spans="1:6" ht="15" x14ac:dyDescent="0.25">
      <c r="A29" s="8"/>
      <c r="B29" s="427" t="s">
        <v>830</v>
      </c>
      <c r="C29" s="432">
        <v>45204</v>
      </c>
      <c r="D29" s="433">
        <v>0</v>
      </c>
      <c r="E29" s="434">
        <v>6594</v>
      </c>
      <c r="F29"/>
    </row>
    <row r="30" spans="1:6" ht="15" x14ac:dyDescent="0.25">
      <c r="A30" s="8"/>
      <c r="B30" s="427" t="s">
        <v>831</v>
      </c>
      <c r="C30" s="432">
        <v>45302</v>
      </c>
      <c r="D30" s="433">
        <v>1822.1</v>
      </c>
      <c r="E30" s="434">
        <v>3620.55</v>
      </c>
      <c r="F30"/>
    </row>
    <row r="31" spans="1:6" ht="15" x14ac:dyDescent="0.25">
      <c r="A31" s="8"/>
      <c r="B31" s="427" t="s">
        <v>832</v>
      </c>
      <c r="C31" s="432">
        <v>45288</v>
      </c>
      <c r="D31" s="433">
        <v>4038.35</v>
      </c>
      <c r="E31" s="434">
        <v>4038.35</v>
      </c>
      <c r="F31"/>
    </row>
    <row r="32" spans="1:6" ht="15" x14ac:dyDescent="0.25">
      <c r="A32" s="13"/>
      <c r="B32" s="427" t="s">
        <v>143</v>
      </c>
      <c r="C32" s="432">
        <v>43686</v>
      </c>
      <c r="D32" s="433">
        <v>0</v>
      </c>
      <c r="E32" s="434">
        <v>96556.51</v>
      </c>
      <c r="F32"/>
    </row>
    <row r="33" spans="1:11" ht="15" x14ac:dyDescent="0.25">
      <c r="A33" s="13"/>
      <c r="B33" s="427" t="s">
        <v>144</v>
      </c>
      <c r="C33" s="432">
        <v>45250</v>
      </c>
      <c r="D33" s="433">
        <v>0</v>
      </c>
      <c r="E33" s="434">
        <v>146318.45000000001</v>
      </c>
      <c r="F33"/>
    </row>
    <row r="34" spans="1:11" ht="15" x14ac:dyDescent="0.25">
      <c r="A34" s="13"/>
      <c r="B34" s="427" t="s">
        <v>833</v>
      </c>
      <c r="C34" s="432">
        <v>45301</v>
      </c>
      <c r="D34" s="433">
        <v>1899.74</v>
      </c>
      <c r="E34" s="434">
        <v>6435.48</v>
      </c>
      <c r="F34"/>
    </row>
    <row r="35" spans="1:11" ht="15" x14ac:dyDescent="0.25">
      <c r="A35" s="13"/>
      <c r="B35" s="427" t="s">
        <v>834</v>
      </c>
      <c r="C35" s="432">
        <v>45305</v>
      </c>
      <c r="D35" s="433">
        <v>4418.2</v>
      </c>
      <c r="E35" s="434">
        <v>4418.2</v>
      </c>
      <c r="F35"/>
    </row>
    <row r="36" spans="1:11" ht="15" x14ac:dyDescent="0.25">
      <c r="A36" s="13" t="s">
        <v>24</v>
      </c>
      <c r="B36" s="11" t="s">
        <v>38</v>
      </c>
      <c r="C36" s="11"/>
      <c r="D36" s="11"/>
      <c r="E36" s="14"/>
      <c r="F36" s="28"/>
    </row>
    <row r="37" spans="1:11" ht="14.25" customHeight="1" x14ac:dyDescent="0.25">
      <c r="A37" s="13"/>
      <c r="B37" s="11" t="s">
        <v>40</v>
      </c>
      <c r="C37" s="11"/>
      <c r="D37" s="11"/>
      <c r="E37" s="14"/>
      <c r="F37" s="28"/>
    </row>
    <row r="38" spans="1:11" ht="15" x14ac:dyDescent="0.25">
      <c r="A38" s="13"/>
      <c r="B38" s="11" t="s">
        <v>39</v>
      </c>
      <c r="C38" s="5"/>
      <c r="D38" s="5"/>
      <c r="F38"/>
    </row>
    <row r="39" spans="1:11" ht="15" x14ac:dyDescent="0.25">
      <c r="A39" s="8" t="s">
        <v>27</v>
      </c>
      <c r="B39" s="639" t="s">
        <v>28</v>
      </c>
      <c r="C39" s="640"/>
      <c r="D39" s="6"/>
      <c r="E39" s="75" t="s">
        <v>318</v>
      </c>
      <c r="F39"/>
    </row>
    <row r="40" spans="1:11" ht="15" x14ac:dyDescent="0.25">
      <c r="A40" s="8">
        <v>1</v>
      </c>
      <c r="B40" s="9" t="s">
        <v>391</v>
      </c>
      <c r="C40" s="60"/>
      <c r="D40" s="6"/>
      <c r="E40" s="93">
        <v>280739.69</v>
      </c>
      <c r="F40"/>
      <c r="H40" s="70"/>
      <c r="J40" s="341"/>
    </row>
    <row r="41" spans="1:11" ht="15" x14ac:dyDescent="0.25">
      <c r="A41" s="8">
        <v>2</v>
      </c>
      <c r="B41" s="628" t="s">
        <v>306</v>
      </c>
      <c r="C41" s="628"/>
      <c r="D41" s="6"/>
      <c r="E41" s="93">
        <v>14787.864000000001</v>
      </c>
      <c r="F41"/>
      <c r="H41" s="70"/>
    </row>
    <row r="42" spans="1:11" ht="15" x14ac:dyDescent="0.25">
      <c r="A42" s="8">
        <v>3</v>
      </c>
      <c r="B42" s="623" t="s">
        <v>307</v>
      </c>
      <c r="C42" s="623"/>
      <c r="D42" s="6"/>
      <c r="E42" s="93">
        <v>95064.84</v>
      </c>
      <c r="F42"/>
      <c r="H42" s="70"/>
    </row>
    <row r="43" spans="1:11" ht="15" x14ac:dyDescent="0.25">
      <c r="A43" s="8">
        <v>4</v>
      </c>
      <c r="B43" s="31" t="s">
        <v>395</v>
      </c>
      <c r="C43" s="31"/>
      <c r="D43" s="6"/>
      <c r="E43" s="93">
        <v>28519.452000000001</v>
      </c>
      <c r="F43"/>
      <c r="H43" s="70"/>
    </row>
    <row r="44" spans="1:11" ht="15" x14ac:dyDescent="0.25">
      <c r="A44" s="8">
        <v>5</v>
      </c>
      <c r="B44" s="623" t="s">
        <v>2</v>
      </c>
      <c r="C44" s="623"/>
      <c r="D44" s="6"/>
      <c r="E44" s="93">
        <v>8488.7999999999993</v>
      </c>
      <c r="F44"/>
      <c r="H44" s="70"/>
      <c r="I44" s="87"/>
      <c r="K44" s="79"/>
    </row>
    <row r="45" spans="1:11" ht="15" x14ac:dyDescent="0.25">
      <c r="A45" s="8">
        <v>6</v>
      </c>
      <c r="B45" s="623" t="s">
        <v>3</v>
      </c>
      <c r="C45" s="623"/>
      <c r="D45" s="6"/>
      <c r="E45" s="93">
        <v>22400</v>
      </c>
      <c r="F45"/>
      <c r="G45" s="312"/>
      <c r="H45" s="70"/>
      <c r="I45" s="87"/>
      <c r="K45" s="79"/>
    </row>
    <row r="46" spans="1:11" ht="15" x14ac:dyDescent="0.25">
      <c r="A46" s="8">
        <v>7</v>
      </c>
      <c r="B46" s="628" t="s">
        <v>31</v>
      </c>
      <c r="C46" s="628"/>
      <c r="D46" s="6"/>
      <c r="E46" s="93">
        <v>95064.84</v>
      </c>
      <c r="F46"/>
      <c r="H46" s="70"/>
      <c r="I46" s="79"/>
      <c r="K46" s="79"/>
    </row>
    <row r="47" spans="1:11" ht="15" x14ac:dyDescent="0.25">
      <c r="A47" s="8">
        <v>8</v>
      </c>
      <c r="B47" s="623" t="s">
        <v>308</v>
      </c>
      <c r="C47" s="623"/>
      <c r="D47" s="6"/>
      <c r="E47" s="93">
        <v>39836.39</v>
      </c>
      <c r="F47"/>
      <c r="H47" s="70"/>
      <c r="I47" s="87"/>
      <c r="K47" s="87"/>
    </row>
    <row r="48" spans="1:11" ht="15" x14ac:dyDescent="0.25">
      <c r="A48" s="8">
        <v>9</v>
      </c>
      <c r="B48" s="623" t="s">
        <v>309</v>
      </c>
      <c r="C48" s="623"/>
      <c r="D48" s="6"/>
      <c r="E48" s="93">
        <v>9752.73</v>
      </c>
      <c r="F48"/>
      <c r="H48" s="70"/>
      <c r="I48" s="87"/>
      <c r="K48" s="87"/>
    </row>
    <row r="49" spans="1:11" ht="15" x14ac:dyDescent="0.25">
      <c r="A49" s="8">
        <v>10</v>
      </c>
      <c r="B49" s="628" t="s">
        <v>310</v>
      </c>
      <c r="C49" s="628"/>
      <c r="D49" s="6"/>
      <c r="E49" s="93">
        <v>38880</v>
      </c>
      <c r="F49"/>
      <c r="H49" s="70"/>
      <c r="I49" s="87"/>
      <c r="K49" s="79"/>
    </row>
    <row r="50" spans="1:11" ht="15" x14ac:dyDescent="0.25">
      <c r="A50" s="8">
        <v>11</v>
      </c>
      <c r="B50" s="623" t="s">
        <v>1377</v>
      </c>
      <c r="C50" s="623"/>
      <c r="D50" s="6"/>
      <c r="E50" s="93">
        <v>276543.08</v>
      </c>
      <c r="F50"/>
      <c r="H50" s="70"/>
      <c r="I50" s="79"/>
      <c r="K50" s="79"/>
    </row>
    <row r="51" spans="1:11" ht="15" x14ac:dyDescent="0.25">
      <c r="A51" s="8">
        <v>12</v>
      </c>
      <c r="B51" s="626" t="s">
        <v>1348</v>
      </c>
      <c r="C51" s="627"/>
      <c r="D51" s="6"/>
      <c r="E51" s="93">
        <v>26873.599999999999</v>
      </c>
      <c r="F51"/>
      <c r="H51" s="70"/>
      <c r="I51" s="79"/>
      <c r="K51" s="79"/>
    </row>
    <row r="52" spans="1:11" ht="15" x14ac:dyDescent="0.25">
      <c r="A52" s="8">
        <v>13</v>
      </c>
      <c r="B52" s="623" t="s">
        <v>312</v>
      </c>
      <c r="C52" s="623"/>
      <c r="D52" s="6"/>
      <c r="E52" s="93">
        <v>395047.22399999999</v>
      </c>
      <c r="F52"/>
      <c r="H52" s="70"/>
      <c r="I52" s="87"/>
      <c r="K52" s="79"/>
    </row>
    <row r="53" spans="1:11" ht="15" x14ac:dyDescent="0.25">
      <c r="A53" s="8">
        <v>14</v>
      </c>
      <c r="B53" s="623" t="s">
        <v>313</v>
      </c>
      <c r="C53" s="623"/>
      <c r="D53" s="6"/>
      <c r="E53" s="93">
        <v>274631.76</v>
      </c>
      <c r="F53"/>
      <c r="H53" s="70"/>
      <c r="I53" s="87"/>
      <c r="K53" s="79"/>
    </row>
    <row r="54" spans="1:11" ht="15" x14ac:dyDescent="0.25">
      <c r="A54" s="8">
        <v>15</v>
      </c>
      <c r="B54" s="623" t="s">
        <v>329</v>
      </c>
      <c r="C54" s="623"/>
      <c r="D54" s="6"/>
      <c r="E54" s="93">
        <v>3168</v>
      </c>
      <c r="F54"/>
      <c r="H54" s="70"/>
      <c r="I54" s="79"/>
      <c r="K54" s="79"/>
    </row>
    <row r="55" spans="1:11" ht="15" x14ac:dyDescent="0.25">
      <c r="A55" s="8">
        <v>16</v>
      </c>
      <c r="B55" s="623" t="s">
        <v>314</v>
      </c>
      <c r="C55" s="623"/>
      <c r="D55" s="6"/>
      <c r="E55" s="93">
        <v>74702.62</v>
      </c>
      <c r="F55"/>
      <c r="H55" s="70"/>
      <c r="I55" s="79"/>
      <c r="K55" s="79"/>
    </row>
    <row r="56" spans="1:11" ht="15" x14ac:dyDescent="0.25">
      <c r="A56" s="8">
        <v>17</v>
      </c>
      <c r="B56" s="626" t="s">
        <v>331</v>
      </c>
      <c r="C56" s="627"/>
      <c r="D56" s="6"/>
      <c r="E56" s="93">
        <v>30083.71</v>
      </c>
      <c r="F56"/>
      <c r="H56" s="70"/>
      <c r="I56" s="79"/>
      <c r="K56" s="79"/>
    </row>
    <row r="57" spans="1:11" ht="15" x14ac:dyDescent="0.25">
      <c r="A57" s="8">
        <v>18</v>
      </c>
      <c r="B57" s="623" t="s">
        <v>883</v>
      </c>
      <c r="C57" s="623"/>
      <c r="D57" s="6"/>
      <c r="E57" s="93">
        <v>525013.18000000005</v>
      </c>
      <c r="F57"/>
      <c r="H57" s="70"/>
      <c r="I57" s="79"/>
      <c r="K57" s="79"/>
    </row>
    <row r="58" spans="1:11" ht="15" x14ac:dyDescent="0.25">
      <c r="A58" s="8">
        <v>19</v>
      </c>
      <c r="B58" s="626" t="s">
        <v>4</v>
      </c>
      <c r="C58" s="627"/>
      <c r="D58" s="6"/>
      <c r="E58" s="93">
        <v>464761.44000000006</v>
      </c>
      <c r="F58"/>
      <c r="H58" s="70"/>
      <c r="I58" s="79"/>
      <c r="K58" s="79"/>
    </row>
    <row r="59" spans="1:11" ht="15" x14ac:dyDescent="0.25">
      <c r="A59" s="8">
        <v>20</v>
      </c>
      <c r="B59" s="623" t="s">
        <v>361</v>
      </c>
      <c r="C59" s="623"/>
      <c r="D59" s="6"/>
      <c r="E59" s="93">
        <v>213444</v>
      </c>
      <c r="F59"/>
      <c r="H59" s="70"/>
      <c r="I59" s="87"/>
      <c r="K59" s="87"/>
    </row>
    <row r="60" spans="1:11" ht="15" x14ac:dyDescent="0.25">
      <c r="A60" s="8">
        <v>17</v>
      </c>
      <c r="B60" s="626" t="s">
        <v>387</v>
      </c>
      <c r="C60" s="627"/>
      <c r="D60" s="6"/>
      <c r="E60" s="73">
        <v>134684.62</v>
      </c>
      <c r="F60"/>
      <c r="H60" s="70"/>
      <c r="I60" s="79"/>
      <c r="K60" s="87"/>
    </row>
    <row r="61" spans="1:11" ht="15" x14ac:dyDescent="0.25">
      <c r="A61" s="8">
        <v>18</v>
      </c>
      <c r="B61" s="626" t="s">
        <v>388</v>
      </c>
      <c r="C61" s="627"/>
      <c r="D61" s="6"/>
      <c r="E61" s="73">
        <v>19912.599999999999</v>
      </c>
      <c r="F61"/>
      <c r="H61" s="70"/>
      <c r="I61" s="79"/>
      <c r="K61" s="87"/>
    </row>
    <row r="62" spans="1:11" ht="15" x14ac:dyDescent="0.25">
      <c r="A62" s="8">
        <v>19</v>
      </c>
      <c r="B62" s="626" t="s">
        <v>389</v>
      </c>
      <c r="C62" s="627"/>
      <c r="D62" s="6"/>
      <c r="E62" s="73">
        <v>420640.65</v>
      </c>
      <c r="F62"/>
      <c r="H62" s="70"/>
      <c r="I62" s="79"/>
      <c r="K62" s="87"/>
    </row>
    <row r="63" spans="1:11" ht="15" x14ac:dyDescent="0.25">
      <c r="A63" s="8">
        <v>20</v>
      </c>
      <c r="B63" s="626" t="s">
        <v>390</v>
      </c>
      <c r="C63" s="627"/>
      <c r="D63" s="6"/>
      <c r="E63" s="73">
        <v>31978.53</v>
      </c>
      <c r="F63"/>
      <c r="H63" s="70"/>
      <c r="I63" s="79"/>
      <c r="K63" s="87"/>
    </row>
    <row r="64" spans="1:11" ht="15" x14ac:dyDescent="0.25">
      <c r="A64" s="8">
        <v>21</v>
      </c>
      <c r="B64" s="624" t="s">
        <v>652</v>
      </c>
      <c r="C64" s="624"/>
      <c r="D64" s="6"/>
      <c r="E64" s="81">
        <f>SUM(E40:E63)</f>
        <v>3525019.62</v>
      </c>
      <c r="F64"/>
      <c r="H64" s="339"/>
      <c r="I64" s="154"/>
      <c r="K64" s="79"/>
    </row>
    <row r="65" spans="1:9" ht="15" x14ac:dyDescent="0.25">
      <c r="A65" s="8">
        <v>22</v>
      </c>
      <c r="B65" s="624" t="s">
        <v>653</v>
      </c>
      <c r="C65" s="625"/>
      <c r="D65" s="6"/>
      <c r="E65" s="7">
        <f>E20</f>
        <v>3531935.38</v>
      </c>
      <c r="F65"/>
      <c r="H65" s="340"/>
      <c r="I65" s="153"/>
    </row>
    <row r="66" spans="1:9" ht="15" x14ac:dyDescent="0.25">
      <c r="A66" s="8"/>
      <c r="B66" s="624"/>
      <c r="C66" s="624"/>
      <c r="D66" s="6"/>
      <c r="E66" s="7"/>
      <c r="F66"/>
      <c r="H66" s="341"/>
      <c r="I66" s="341"/>
    </row>
    <row r="67" spans="1:9" ht="15" x14ac:dyDescent="0.25">
      <c r="A67" s="8"/>
      <c r="B67" s="624"/>
      <c r="C67" s="624"/>
      <c r="D67" s="6"/>
      <c r="E67" s="81"/>
      <c r="F67" s="72"/>
    </row>
    <row r="68" spans="1:9" ht="15" x14ac:dyDescent="0.25">
      <c r="A68"/>
      <c r="B68"/>
      <c r="C68"/>
      <c r="D68"/>
      <c r="E68" s="76"/>
      <c r="F68"/>
    </row>
    <row r="69" spans="1:9" ht="15" x14ac:dyDescent="0.25">
      <c r="A69" s="28" t="s">
        <v>32</v>
      </c>
      <c r="B69" s="5" t="s">
        <v>348</v>
      </c>
      <c r="C69"/>
      <c r="D69"/>
      <c r="E69"/>
      <c r="F69"/>
    </row>
    <row r="70" spans="1:9" ht="15" x14ac:dyDescent="0.25">
      <c r="A70"/>
      <c r="B70" s="11" t="s">
        <v>37</v>
      </c>
      <c r="C70"/>
      <c r="D70"/>
      <c r="E70"/>
      <c r="F70"/>
    </row>
    <row r="71" spans="1:9" ht="15" x14ac:dyDescent="0.25">
      <c r="A71" s="38" t="s">
        <v>27</v>
      </c>
      <c r="B71" s="36" t="s">
        <v>41</v>
      </c>
      <c r="C71" s="33" t="s">
        <v>44</v>
      </c>
      <c r="D71" s="288" t="s">
        <v>611</v>
      </c>
      <c r="E71" s="33" t="s">
        <v>45</v>
      </c>
      <c r="F71"/>
    </row>
    <row r="72" spans="1:9" ht="30" x14ac:dyDescent="0.25">
      <c r="A72" s="118">
        <v>1</v>
      </c>
      <c r="B72" s="543" t="s">
        <v>1154</v>
      </c>
      <c r="C72" s="552" t="s">
        <v>1155</v>
      </c>
      <c r="D72" s="56">
        <v>65</v>
      </c>
      <c r="E72" s="56">
        <v>26550</v>
      </c>
      <c r="F72"/>
    </row>
    <row r="73" spans="1:9" ht="15" x14ac:dyDescent="0.25">
      <c r="A73" s="115" t="s">
        <v>13</v>
      </c>
      <c r="B73" s="288"/>
      <c r="C73" s="292"/>
      <c r="D73" s="106"/>
      <c r="E73" s="56"/>
      <c r="F73"/>
    </row>
    <row r="74" spans="1:9" ht="15" x14ac:dyDescent="0.25">
      <c r="A74" s="28" t="s">
        <v>33</v>
      </c>
      <c r="B74" s="28" t="s">
        <v>46</v>
      </c>
      <c r="C74" s="28"/>
      <c r="D74" s="28"/>
      <c r="E74" s="28"/>
      <c r="F74" s="28"/>
    </row>
    <row r="75" spans="1:9" ht="15" x14ac:dyDescent="0.25">
      <c r="A75"/>
      <c r="B75" s="28" t="s">
        <v>47</v>
      </c>
      <c r="C75" s="28"/>
      <c r="D75" s="28"/>
      <c r="E75" s="28"/>
      <c r="F75" s="28"/>
    </row>
    <row r="76" spans="1:9" ht="15" x14ac:dyDescent="0.25">
      <c r="A76"/>
      <c r="B76" s="28" t="s">
        <v>48</v>
      </c>
      <c r="C76" s="28"/>
      <c r="D76" s="28"/>
      <c r="E76" s="28"/>
      <c r="F76" s="28"/>
    </row>
    <row r="77" spans="1:9" ht="15" x14ac:dyDescent="0.25">
      <c r="A77"/>
      <c r="B77" s="47" t="s">
        <v>55</v>
      </c>
      <c r="C77" s="29"/>
      <c r="D77" s="29"/>
      <c r="E77" s="29"/>
      <c r="F77" s="29"/>
    </row>
    <row r="78" spans="1:9" ht="15" x14ac:dyDescent="0.25">
      <c r="A78"/>
      <c r="B78" s="29" t="s">
        <v>50</v>
      </c>
      <c r="C78" s="29"/>
      <c r="D78" s="29"/>
      <c r="E78" s="29"/>
      <c r="F78" s="29"/>
    </row>
    <row r="79" spans="1:9" ht="15" x14ac:dyDescent="0.25">
      <c r="A79"/>
      <c r="B79" s="29" t="s">
        <v>51</v>
      </c>
      <c r="C79" s="29"/>
      <c r="D79" s="29"/>
      <c r="E79" s="29"/>
      <c r="F79" s="29"/>
    </row>
    <row r="80" spans="1:9" ht="15" x14ac:dyDescent="0.25">
      <c r="A80"/>
      <c r="B80" s="342" t="s">
        <v>674</v>
      </c>
      <c r="C80"/>
      <c r="D80"/>
      <c r="E80"/>
      <c r="F80"/>
    </row>
    <row r="81" spans="1:6" ht="15" x14ac:dyDescent="0.25">
      <c r="A81"/>
      <c r="B81"/>
      <c r="C81"/>
      <c r="D81"/>
      <c r="E81"/>
      <c r="F81"/>
    </row>
    <row r="82" spans="1:6" ht="15" x14ac:dyDescent="0.25">
      <c r="A82"/>
      <c r="B82"/>
      <c r="C82"/>
      <c r="D82"/>
      <c r="E82"/>
      <c r="F82"/>
    </row>
    <row r="83" spans="1:6" ht="15" x14ac:dyDescent="0.25">
      <c r="A83"/>
      <c r="B83"/>
      <c r="C83"/>
      <c r="D83"/>
      <c r="E83"/>
      <c r="F83"/>
    </row>
    <row r="84" spans="1:6" ht="15" x14ac:dyDescent="0.25">
      <c r="A84"/>
      <c r="B84"/>
      <c r="C84"/>
      <c r="D84"/>
      <c r="E84"/>
      <c r="F84"/>
    </row>
    <row r="85" spans="1:6" ht="15" x14ac:dyDescent="0.25">
      <c r="A85"/>
      <c r="B85"/>
      <c r="C85"/>
      <c r="D85"/>
      <c r="E85"/>
      <c r="F85"/>
    </row>
    <row r="86" spans="1:6" ht="15" x14ac:dyDescent="0.25">
      <c r="A86"/>
      <c r="B86"/>
      <c r="C86"/>
      <c r="D86"/>
      <c r="E86"/>
      <c r="F86"/>
    </row>
    <row r="87" spans="1:6" ht="15" x14ac:dyDescent="0.25">
      <c r="A87"/>
      <c r="B87"/>
      <c r="C87"/>
      <c r="D87"/>
      <c r="E87"/>
      <c r="F87"/>
    </row>
    <row r="88" spans="1:6" ht="15" x14ac:dyDescent="0.25">
      <c r="A88"/>
      <c r="B88"/>
      <c r="C88"/>
      <c r="D88"/>
      <c r="E88"/>
      <c r="F88"/>
    </row>
    <row r="89" spans="1:6" ht="15" x14ac:dyDescent="0.25">
      <c r="A89"/>
      <c r="B89"/>
      <c r="C89"/>
      <c r="D89"/>
      <c r="E89"/>
      <c r="F89"/>
    </row>
    <row r="90" spans="1:6" ht="15" x14ac:dyDescent="0.25">
      <c r="A90"/>
      <c r="B90"/>
      <c r="C90"/>
      <c r="D90"/>
      <c r="E90"/>
      <c r="F90"/>
    </row>
    <row r="91" spans="1:6" ht="15" x14ac:dyDescent="0.25">
      <c r="A91"/>
      <c r="B91"/>
      <c r="C91"/>
      <c r="D91"/>
      <c r="E91"/>
      <c r="F91"/>
    </row>
    <row r="92" spans="1:6" ht="15" x14ac:dyDescent="0.25">
      <c r="A92"/>
      <c r="B92"/>
      <c r="C92"/>
      <c r="D92"/>
      <c r="E92"/>
      <c r="F92"/>
    </row>
    <row r="93" spans="1:6" ht="15" x14ac:dyDescent="0.25">
      <c r="A93"/>
      <c r="B93"/>
      <c r="C93"/>
      <c r="D93"/>
      <c r="E93"/>
      <c r="F93"/>
    </row>
    <row r="94" spans="1:6" ht="15" x14ac:dyDescent="0.25">
      <c r="A94"/>
      <c r="B94"/>
      <c r="C94"/>
      <c r="D94"/>
      <c r="E94"/>
      <c r="F94"/>
    </row>
    <row r="95" spans="1:6" ht="15" x14ac:dyDescent="0.25">
      <c r="A95"/>
      <c r="B95"/>
      <c r="C95"/>
      <c r="D95"/>
      <c r="E95"/>
      <c r="F95"/>
    </row>
    <row r="96" spans="1:6" ht="15" x14ac:dyDescent="0.25">
      <c r="A96"/>
      <c r="B96"/>
      <c r="C96"/>
      <c r="D96"/>
      <c r="E96"/>
      <c r="F96"/>
    </row>
    <row r="97" spans="1:6" ht="15" x14ac:dyDescent="0.25">
      <c r="A97"/>
      <c r="B97"/>
      <c r="C97"/>
      <c r="D97"/>
      <c r="E97"/>
      <c r="F97"/>
    </row>
    <row r="98" spans="1:6" ht="15" x14ac:dyDescent="0.25">
      <c r="A98"/>
      <c r="B98"/>
      <c r="C98"/>
      <c r="D98"/>
      <c r="E98"/>
      <c r="F98"/>
    </row>
    <row r="99" spans="1:6" ht="15" x14ac:dyDescent="0.25">
      <c r="A99"/>
      <c r="B99"/>
      <c r="C99"/>
      <c r="D99"/>
      <c r="E99"/>
      <c r="F99"/>
    </row>
    <row r="100" spans="1:6" ht="15" x14ac:dyDescent="0.25">
      <c r="A100"/>
      <c r="B100"/>
      <c r="C100"/>
      <c r="D100"/>
      <c r="E100"/>
      <c r="F100"/>
    </row>
    <row r="101" spans="1:6" ht="15" x14ac:dyDescent="0.25">
      <c r="A101"/>
      <c r="B101"/>
      <c r="C101"/>
      <c r="D101"/>
      <c r="E101"/>
      <c r="F101"/>
    </row>
    <row r="102" spans="1:6" ht="15" x14ac:dyDescent="0.25">
      <c r="A102"/>
      <c r="B102"/>
      <c r="C102"/>
      <c r="D102"/>
      <c r="E102"/>
      <c r="F102"/>
    </row>
    <row r="103" spans="1:6" ht="15" x14ac:dyDescent="0.25">
      <c r="A103"/>
      <c r="B103"/>
      <c r="C103"/>
      <c r="D103"/>
      <c r="E103"/>
      <c r="F103"/>
    </row>
    <row r="104" spans="1:6" ht="15" x14ac:dyDescent="0.25">
      <c r="A104"/>
      <c r="B104"/>
      <c r="C104"/>
      <c r="D104"/>
      <c r="E104"/>
      <c r="F104"/>
    </row>
    <row r="105" spans="1:6" ht="15" x14ac:dyDescent="0.25">
      <c r="A105"/>
      <c r="B105"/>
      <c r="C105"/>
      <c r="D105"/>
      <c r="E105"/>
      <c r="F105"/>
    </row>
    <row r="106" spans="1:6" ht="15" x14ac:dyDescent="0.25">
      <c r="A106"/>
      <c r="B106"/>
      <c r="C106"/>
      <c r="D106"/>
      <c r="E106"/>
      <c r="F106"/>
    </row>
    <row r="107" spans="1:6" ht="15" x14ac:dyDescent="0.25">
      <c r="A107"/>
      <c r="B107"/>
      <c r="C107"/>
      <c r="D107"/>
      <c r="E107"/>
      <c r="F107"/>
    </row>
    <row r="108" spans="1:6" ht="15" x14ac:dyDescent="0.25">
      <c r="A108"/>
      <c r="B108"/>
      <c r="C108"/>
      <c r="D108"/>
      <c r="E108"/>
      <c r="F108"/>
    </row>
    <row r="109" spans="1:6" ht="15" x14ac:dyDescent="0.25">
      <c r="A109"/>
      <c r="B109"/>
      <c r="C109"/>
      <c r="D109"/>
      <c r="E109"/>
      <c r="F109"/>
    </row>
    <row r="110" spans="1:6" ht="15" x14ac:dyDescent="0.25">
      <c r="A110"/>
      <c r="B110"/>
      <c r="C110"/>
      <c r="D110"/>
      <c r="E110"/>
      <c r="F110"/>
    </row>
    <row r="111" spans="1:6" ht="15" x14ac:dyDescent="0.25">
      <c r="A111"/>
      <c r="B111"/>
      <c r="C111"/>
      <c r="D111"/>
      <c r="E111"/>
      <c r="F111"/>
    </row>
    <row r="112" spans="1:6" ht="15" x14ac:dyDescent="0.25">
      <c r="A112"/>
      <c r="B112"/>
      <c r="C112"/>
      <c r="D112"/>
      <c r="E112"/>
      <c r="F112"/>
    </row>
    <row r="113" spans="1:6" ht="15" x14ac:dyDescent="0.25">
      <c r="A113"/>
      <c r="B113"/>
      <c r="C113"/>
      <c r="D113"/>
      <c r="E113"/>
      <c r="F113"/>
    </row>
    <row r="114" spans="1:6" ht="15" x14ac:dyDescent="0.25">
      <c r="A114"/>
      <c r="B114"/>
      <c r="C114"/>
      <c r="D114"/>
      <c r="E114"/>
      <c r="F114"/>
    </row>
    <row r="115" spans="1:6" ht="15" x14ac:dyDescent="0.25">
      <c r="A115"/>
      <c r="B115"/>
      <c r="C115"/>
      <c r="D115"/>
      <c r="E115"/>
      <c r="F115"/>
    </row>
    <row r="116" spans="1:6" ht="15" x14ac:dyDescent="0.25">
      <c r="A116"/>
      <c r="B116"/>
      <c r="C116"/>
      <c r="D116"/>
      <c r="E116"/>
      <c r="F116"/>
    </row>
    <row r="117" spans="1:6" ht="15" x14ac:dyDescent="0.25">
      <c r="A117"/>
      <c r="B117"/>
      <c r="C117"/>
      <c r="D117"/>
      <c r="E117"/>
      <c r="F117"/>
    </row>
    <row r="118" spans="1:6" ht="15" x14ac:dyDescent="0.25">
      <c r="A118"/>
      <c r="B118"/>
      <c r="C118"/>
      <c r="D118"/>
      <c r="E118"/>
      <c r="F118"/>
    </row>
    <row r="119" spans="1:6" ht="15" x14ac:dyDescent="0.25">
      <c r="A119"/>
      <c r="B119"/>
      <c r="C119"/>
      <c r="D119"/>
      <c r="E119"/>
      <c r="F119"/>
    </row>
    <row r="120" spans="1:6" ht="15" x14ac:dyDescent="0.25">
      <c r="A120"/>
      <c r="B120"/>
      <c r="C120"/>
      <c r="D120"/>
      <c r="E120"/>
      <c r="F120"/>
    </row>
    <row r="121" spans="1:6" ht="15" x14ac:dyDescent="0.25">
      <c r="A121"/>
      <c r="B121"/>
      <c r="C121"/>
      <c r="D121"/>
      <c r="E121"/>
      <c r="F121"/>
    </row>
    <row r="122" spans="1:6" ht="15" x14ac:dyDescent="0.25">
      <c r="A122"/>
      <c r="B122"/>
      <c r="C122"/>
      <c r="D122"/>
      <c r="E122"/>
      <c r="F122"/>
    </row>
    <row r="123" spans="1:6" ht="15" x14ac:dyDescent="0.25">
      <c r="A123"/>
      <c r="B123"/>
      <c r="C123"/>
      <c r="D123"/>
      <c r="E123"/>
      <c r="F123"/>
    </row>
    <row r="124" spans="1:6" ht="15" x14ac:dyDescent="0.25">
      <c r="A124"/>
      <c r="B124"/>
      <c r="C124"/>
      <c r="D124"/>
      <c r="E124"/>
      <c r="F124"/>
    </row>
    <row r="125" spans="1:6" ht="15" x14ac:dyDescent="0.25">
      <c r="A125"/>
      <c r="B125"/>
      <c r="C125"/>
      <c r="D125"/>
      <c r="E125"/>
      <c r="F125"/>
    </row>
    <row r="126" spans="1:6" ht="15" x14ac:dyDescent="0.25">
      <c r="A126"/>
      <c r="B126"/>
      <c r="C126"/>
      <c r="D126"/>
      <c r="E126"/>
      <c r="F126"/>
    </row>
    <row r="127" spans="1:6" ht="15" x14ac:dyDescent="0.25">
      <c r="A127"/>
      <c r="B127"/>
      <c r="C127"/>
      <c r="D127"/>
      <c r="E127"/>
      <c r="F127"/>
    </row>
    <row r="128" spans="1:6" ht="15" x14ac:dyDescent="0.25">
      <c r="A128"/>
      <c r="B128"/>
      <c r="C128"/>
      <c r="D128"/>
      <c r="E128"/>
      <c r="F128"/>
    </row>
    <row r="129" spans="1:6" ht="15" x14ac:dyDescent="0.25">
      <c r="A129"/>
      <c r="B129"/>
      <c r="C129"/>
      <c r="D129"/>
      <c r="E129"/>
      <c r="F129"/>
    </row>
    <row r="130" spans="1:6" ht="15" x14ac:dyDescent="0.25">
      <c r="A130"/>
      <c r="B130"/>
      <c r="C130"/>
      <c r="D130"/>
      <c r="E130"/>
      <c r="F130"/>
    </row>
    <row r="131" spans="1:6" ht="15" x14ac:dyDescent="0.25">
      <c r="A131"/>
      <c r="B131"/>
      <c r="C131"/>
      <c r="D131"/>
      <c r="E131"/>
      <c r="F131"/>
    </row>
    <row r="132" spans="1:6" ht="15" x14ac:dyDescent="0.25">
      <c r="A132"/>
      <c r="B132"/>
      <c r="C132"/>
      <c r="D132"/>
      <c r="E132"/>
      <c r="F132"/>
    </row>
    <row r="133" spans="1:6" ht="15" x14ac:dyDescent="0.25">
      <c r="A133"/>
      <c r="B133"/>
      <c r="C133"/>
      <c r="D133"/>
      <c r="E133"/>
      <c r="F133"/>
    </row>
    <row r="134" spans="1:6" ht="15" x14ac:dyDescent="0.25">
      <c r="A134"/>
      <c r="B134"/>
      <c r="C134"/>
      <c r="D134"/>
      <c r="E134"/>
      <c r="F134"/>
    </row>
    <row r="135" spans="1:6" ht="15" x14ac:dyDescent="0.25">
      <c r="A135"/>
      <c r="B135"/>
      <c r="C135"/>
      <c r="D135"/>
      <c r="E135"/>
      <c r="F135"/>
    </row>
    <row r="136" spans="1:6" ht="15" x14ac:dyDescent="0.25">
      <c r="A136"/>
      <c r="B136"/>
      <c r="C136"/>
      <c r="D136"/>
      <c r="E136"/>
      <c r="F136"/>
    </row>
    <row r="137" spans="1:6" ht="15" x14ac:dyDescent="0.25">
      <c r="A137"/>
      <c r="B137"/>
      <c r="C137"/>
      <c r="D137"/>
      <c r="E137"/>
      <c r="F137"/>
    </row>
    <row r="138" spans="1:6" ht="15" x14ac:dyDescent="0.25">
      <c r="A138"/>
      <c r="B138"/>
      <c r="C138"/>
      <c r="D138"/>
      <c r="E138"/>
      <c r="F138"/>
    </row>
    <row r="139" spans="1:6" ht="15" x14ac:dyDescent="0.25">
      <c r="A139"/>
      <c r="B139"/>
      <c r="C139"/>
      <c r="D139"/>
      <c r="E139"/>
      <c r="F139"/>
    </row>
    <row r="140" spans="1:6" ht="15" x14ac:dyDescent="0.25">
      <c r="A140"/>
      <c r="B140"/>
      <c r="C140"/>
      <c r="D140"/>
      <c r="E140"/>
      <c r="F140"/>
    </row>
    <row r="141" spans="1:6" ht="15" x14ac:dyDescent="0.25">
      <c r="A141"/>
      <c r="B141"/>
      <c r="C141"/>
      <c r="D141"/>
      <c r="E141"/>
      <c r="F141"/>
    </row>
    <row r="142" spans="1:6" ht="15" x14ac:dyDescent="0.25">
      <c r="A142"/>
      <c r="B142"/>
      <c r="C142"/>
      <c r="D142"/>
      <c r="E142"/>
      <c r="F142"/>
    </row>
    <row r="143" spans="1:6" ht="15" x14ac:dyDescent="0.25">
      <c r="A143"/>
      <c r="B143"/>
      <c r="C143"/>
      <c r="D143"/>
      <c r="E143"/>
      <c r="F143"/>
    </row>
    <row r="144" spans="1:6" ht="15" x14ac:dyDescent="0.25">
      <c r="A144"/>
      <c r="B144"/>
      <c r="C144"/>
      <c r="D144"/>
      <c r="E144"/>
      <c r="F144"/>
    </row>
    <row r="145" spans="1:6" ht="15" x14ac:dyDescent="0.25">
      <c r="A145"/>
      <c r="B145"/>
      <c r="C145"/>
      <c r="D145"/>
      <c r="E145"/>
      <c r="F145"/>
    </row>
    <row r="146" spans="1:6" ht="15" x14ac:dyDescent="0.25">
      <c r="A146"/>
      <c r="B146"/>
      <c r="C146"/>
      <c r="D146"/>
      <c r="E146"/>
      <c r="F146"/>
    </row>
    <row r="147" spans="1:6" ht="15" x14ac:dyDescent="0.25">
      <c r="A147"/>
      <c r="B147"/>
      <c r="C147"/>
      <c r="D147"/>
      <c r="E147"/>
      <c r="F147"/>
    </row>
    <row r="148" spans="1:6" ht="15" x14ac:dyDescent="0.25">
      <c r="A148"/>
      <c r="B148"/>
      <c r="C148"/>
      <c r="D148"/>
      <c r="E148"/>
      <c r="F148"/>
    </row>
  </sheetData>
  <mergeCells count="32">
    <mergeCell ref="B47:C47"/>
    <mergeCell ref="B48:C48"/>
    <mergeCell ref="B41:C41"/>
    <mergeCell ref="B42:C42"/>
    <mergeCell ref="B55:C55"/>
    <mergeCell ref="B44:C44"/>
    <mergeCell ref="B45:C45"/>
    <mergeCell ref="B46:C46"/>
    <mergeCell ref="B57:C57"/>
    <mergeCell ref="B58:C58"/>
    <mergeCell ref="B59:C59"/>
    <mergeCell ref="B49:C49"/>
    <mergeCell ref="B50:C50"/>
    <mergeCell ref="B52:C52"/>
    <mergeCell ref="B53:C53"/>
    <mergeCell ref="B54:C54"/>
    <mergeCell ref="B51:C51"/>
    <mergeCell ref="B56:C56"/>
    <mergeCell ref="B65:C65"/>
    <mergeCell ref="B66:C66"/>
    <mergeCell ref="B67:C67"/>
    <mergeCell ref="B64:C64"/>
    <mergeCell ref="B60:C60"/>
    <mergeCell ref="B61:C61"/>
    <mergeCell ref="B62:C62"/>
    <mergeCell ref="B63:C63"/>
    <mergeCell ref="B39:C39"/>
    <mergeCell ref="B5:E5"/>
    <mergeCell ref="B9:C9"/>
    <mergeCell ref="B11:F11"/>
    <mergeCell ref="B12:F12"/>
    <mergeCell ref="B10:E10"/>
  </mergeCells>
  <pageMargins left="0.69930555555555596" right="0.69930555555555596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988DC-D119-4F8B-B42A-4CC24A21C3EA}">
  <sheetPr>
    <tabColor rgb="FF00B0F0"/>
  </sheetPr>
  <dimension ref="A1:J116"/>
  <sheetViews>
    <sheetView topLeftCell="A58" zoomScale="80" zoomScaleNormal="80" workbookViewId="0">
      <selection activeCell="J67" sqref="J67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1.7109375" style="170" customWidth="1"/>
    <col min="5" max="5" width="11.42578125" style="170" hidden="1" customWidth="1"/>
    <col min="6" max="6" width="13.28515625" style="170" hidden="1" customWidth="1"/>
    <col min="7" max="7" width="14" style="170" customWidth="1"/>
    <col min="8" max="16384" width="9.140625" style="170"/>
  </cols>
  <sheetData>
    <row r="1" spans="1:7" ht="22.5" customHeight="1" x14ac:dyDescent="0.25">
      <c r="A1" s="689" t="s">
        <v>772</v>
      </c>
      <c r="B1" s="689"/>
      <c r="C1" s="689"/>
      <c r="D1" s="689"/>
      <c r="E1" s="689"/>
      <c r="F1" s="359"/>
      <c r="G1" s="172"/>
    </row>
    <row r="2" spans="1:7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7" ht="21.75" customHeight="1" x14ac:dyDescent="0.25">
      <c r="A3" s="669" t="s">
        <v>402</v>
      </c>
      <c r="B3" s="669"/>
      <c r="C3" s="670">
        <v>6</v>
      </c>
      <c r="D3" s="670"/>
      <c r="E3" s="670"/>
      <c r="F3" s="175"/>
      <c r="G3" s="172"/>
    </row>
    <row r="4" spans="1:7" ht="18.75" customHeight="1" x14ac:dyDescent="0.25">
      <c r="A4" s="173"/>
      <c r="B4" s="176" t="s">
        <v>403</v>
      </c>
      <c r="C4" s="670">
        <v>3810</v>
      </c>
      <c r="D4" s="670"/>
      <c r="E4" s="670"/>
      <c r="F4" s="174"/>
      <c r="G4" s="172"/>
    </row>
    <row r="5" spans="1:7" ht="17.25" customHeight="1" x14ac:dyDescent="0.25">
      <c r="A5" s="671" t="s">
        <v>748</v>
      </c>
      <c r="B5" s="671"/>
      <c r="C5" s="672">
        <v>2800.8</v>
      </c>
      <c r="D5" s="672"/>
      <c r="E5" s="672"/>
      <c r="F5" s="176">
        <v>4</v>
      </c>
      <c r="G5" s="172"/>
    </row>
    <row r="6" spans="1:7" ht="18" customHeight="1" x14ac:dyDescent="0.25">
      <c r="A6" s="176"/>
      <c r="B6" s="176" t="s">
        <v>405</v>
      </c>
      <c r="C6" s="672">
        <v>4</v>
      </c>
      <c r="D6" s="672"/>
      <c r="E6" s="672"/>
      <c r="F6" s="177"/>
      <c r="G6" s="172"/>
    </row>
    <row r="7" spans="1:7" ht="19.5" customHeight="1" x14ac:dyDescent="0.25">
      <c r="A7" s="176"/>
      <c r="B7" s="176" t="s">
        <v>406</v>
      </c>
      <c r="C7" s="672"/>
      <c r="D7" s="672"/>
      <c r="E7" s="672"/>
      <c r="F7" s="177" t="s">
        <v>776</v>
      </c>
      <c r="G7" s="172"/>
    </row>
    <row r="8" spans="1:7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357" t="s">
        <v>937</v>
      </c>
    </row>
    <row r="9" spans="1:7" ht="18.95" customHeight="1" x14ac:dyDescent="0.2">
      <c r="A9" s="178"/>
      <c r="B9" s="178"/>
      <c r="C9" s="183"/>
      <c r="D9" s="183"/>
      <c r="E9" s="184"/>
      <c r="F9" s="185"/>
      <c r="G9" s="358">
        <v>0</v>
      </c>
    </row>
    <row r="10" spans="1:7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7" ht="155.1" customHeight="1" x14ac:dyDescent="0.3">
      <c r="A11" s="187"/>
      <c r="B11" s="360" t="s">
        <v>415</v>
      </c>
      <c r="C11" s="361"/>
      <c r="D11" s="362">
        <f>E11*F5</f>
        <v>36970.559999999998</v>
      </c>
      <c r="E11" s="362">
        <f>F11*C5</f>
        <v>9242.64</v>
      </c>
      <c r="F11" s="362">
        <f>F12+F13</f>
        <v>3.3</v>
      </c>
      <c r="G11" s="363">
        <f>G12+G13</f>
        <v>2080</v>
      </c>
    </row>
    <row r="12" spans="1:7" ht="18.95" customHeight="1" x14ac:dyDescent="0.25">
      <c r="A12" s="187"/>
      <c r="B12" s="364" t="s">
        <v>773</v>
      </c>
      <c r="C12" s="361" t="s">
        <v>416</v>
      </c>
      <c r="D12" s="362">
        <f>E12*F5</f>
        <v>3360.96</v>
      </c>
      <c r="E12" s="362">
        <f>F12*C5</f>
        <v>840.24</v>
      </c>
      <c r="F12" s="362">
        <v>0.3</v>
      </c>
      <c r="G12" s="363">
        <v>0</v>
      </c>
    </row>
    <row r="13" spans="1:7" ht="23.1" customHeight="1" x14ac:dyDescent="0.25">
      <c r="A13" s="187"/>
      <c r="B13" s="364" t="s">
        <v>417</v>
      </c>
      <c r="C13" s="361" t="s">
        <v>418</v>
      </c>
      <c r="D13" s="362">
        <f>E13*F5</f>
        <v>33609.600000000006</v>
      </c>
      <c r="E13" s="362">
        <f>F13*C5</f>
        <v>8402.4000000000015</v>
      </c>
      <c r="F13" s="362">
        <v>3</v>
      </c>
      <c r="G13" s="363">
        <v>2080</v>
      </c>
    </row>
    <row r="14" spans="1:7" ht="37.5" customHeight="1" x14ac:dyDescent="0.2">
      <c r="A14" s="192" t="s">
        <v>419</v>
      </c>
      <c r="B14" s="690" t="s">
        <v>420</v>
      </c>
      <c r="C14" s="690"/>
      <c r="D14" s="690"/>
      <c r="E14" s="690"/>
      <c r="F14" s="690"/>
      <c r="G14" s="365"/>
    </row>
    <row r="15" spans="1:7" ht="12.95" customHeight="1" x14ac:dyDescent="0.2">
      <c r="A15" s="192"/>
      <c r="B15" s="193" t="s">
        <v>421</v>
      </c>
      <c r="C15" s="194" t="s">
        <v>422</v>
      </c>
      <c r="D15" s="194">
        <v>0</v>
      </c>
      <c r="E15" s="194">
        <v>0</v>
      </c>
      <c r="F15" s="194">
        <v>0</v>
      </c>
      <c r="G15" s="365">
        <v>0</v>
      </c>
    </row>
    <row r="16" spans="1:7" ht="42.75" customHeight="1" x14ac:dyDescent="0.3">
      <c r="A16" s="192"/>
      <c r="B16" s="366" t="s">
        <v>423</v>
      </c>
      <c r="C16" s="361" t="s">
        <v>416</v>
      </c>
      <c r="D16" s="367">
        <f>E16*F5</f>
        <v>1680.48</v>
      </c>
      <c r="E16" s="367">
        <f>F16*C5</f>
        <v>420.12</v>
      </c>
      <c r="F16" s="368">
        <v>0.15</v>
      </c>
      <c r="G16" s="369">
        <v>0</v>
      </c>
    </row>
    <row r="17" spans="1:9" ht="14.25" customHeight="1" x14ac:dyDescent="0.25">
      <c r="A17" s="192"/>
      <c r="B17" s="370" t="s">
        <v>424</v>
      </c>
      <c r="C17" s="371" t="s">
        <v>422</v>
      </c>
      <c r="D17" s="371">
        <v>0</v>
      </c>
      <c r="E17" s="371">
        <v>0</v>
      </c>
      <c r="F17" s="176">
        <v>0</v>
      </c>
      <c r="G17" s="365">
        <v>0</v>
      </c>
    </row>
    <row r="18" spans="1:9" ht="18" customHeight="1" x14ac:dyDescent="0.25">
      <c r="A18" s="192"/>
      <c r="B18" s="370" t="s">
        <v>425</v>
      </c>
      <c r="C18" s="371" t="s">
        <v>422</v>
      </c>
      <c r="D18" s="371">
        <v>0</v>
      </c>
      <c r="E18" s="371">
        <v>0</v>
      </c>
      <c r="F18" s="371">
        <v>0</v>
      </c>
      <c r="G18" s="365">
        <v>0</v>
      </c>
    </row>
    <row r="19" spans="1:9" ht="39" customHeight="1" x14ac:dyDescent="0.3">
      <c r="A19" s="200"/>
      <c r="B19" s="201" t="s">
        <v>426</v>
      </c>
      <c r="C19" s="202"/>
      <c r="D19" s="203">
        <f>E19*F5</f>
        <v>28008</v>
      </c>
      <c r="E19" s="204">
        <f>F19*C5</f>
        <v>7002</v>
      </c>
      <c r="F19" s="204">
        <v>2.5</v>
      </c>
      <c r="G19" s="205">
        <f>D19</f>
        <v>28008</v>
      </c>
    </row>
    <row r="20" spans="1:9" ht="65.099999999999994" customHeight="1" x14ac:dyDescent="0.25">
      <c r="A20" s="206"/>
      <c r="B20" s="207" t="s">
        <v>427</v>
      </c>
      <c r="C20" s="194" t="s">
        <v>428</v>
      </c>
      <c r="D20" s="208"/>
      <c r="E20" s="208"/>
      <c r="F20" s="208"/>
      <c r="G20" s="278"/>
    </row>
    <row r="21" spans="1:9" ht="68.25" customHeight="1" x14ac:dyDescent="0.2">
      <c r="A21" s="206"/>
      <c r="B21" s="372" t="s">
        <v>429</v>
      </c>
      <c r="C21" s="194" t="s">
        <v>430</v>
      </c>
      <c r="D21" s="210">
        <f>E21*F5</f>
        <v>9186.6239999999998</v>
      </c>
      <c r="E21" s="210">
        <f>F21*C5</f>
        <v>2296.6559999999999</v>
      </c>
      <c r="F21" s="210">
        <v>0.82</v>
      </c>
      <c r="G21" s="205">
        <f>D21</f>
        <v>9186.6239999999998</v>
      </c>
    </row>
    <row r="22" spans="1:9" ht="18" customHeight="1" x14ac:dyDescent="0.3">
      <c r="A22" s="211"/>
      <c r="B22" s="201" t="s">
        <v>431</v>
      </c>
      <c r="C22" s="202" t="s">
        <v>416</v>
      </c>
      <c r="D22" s="203">
        <f>E22*F5</f>
        <v>15124.32</v>
      </c>
      <c r="E22" s="204">
        <f>F22*C5</f>
        <v>3781.08</v>
      </c>
      <c r="F22" s="204">
        <f>F23+F25</f>
        <v>1.3499999999999999</v>
      </c>
      <c r="G22" s="205">
        <f>G23+G25</f>
        <v>13443.84</v>
      </c>
    </row>
    <row r="23" spans="1:9" ht="15.95" customHeight="1" x14ac:dyDescent="0.25">
      <c r="A23" s="206"/>
      <c r="B23" s="212" t="s">
        <v>432</v>
      </c>
      <c r="C23" s="674" t="s">
        <v>428</v>
      </c>
      <c r="D23" s="675">
        <f>E23*F5</f>
        <v>13443.84</v>
      </c>
      <c r="E23" s="675">
        <f>F23*C5</f>
        <v>3360.96</v>
      </c>
      <c r="F23" s="675">
        <v>1.2</v>
      </c>
      <c r="G23" s="676">
        <f>D23</f>
        <v>13443.84</v>
      </c>
    </row>
    <row r="24" spans="1:9" ht="29.1" customHeight="1" x14ac:dyDescent="0.25">
      <c r="A24" s="206"/>
      <c r="B24" s="212" t="s">
        <v>433</v>
      </c>
      <c r="C24" s="674"/>
      <c r="D24" s="675"/>
      <c r="E24" s="675"/>
      <c r="F24" s="675"/>
      <c r="G24" s="677"/>
    </row>
    <row r="25" spans="1:9" ht="21" customHeight="1" x14ac:dyDescent="0.2">
      <c r="A25" s="206"/>
      <c r="B25" s="373" t="s">
        <v>753</v>
      </c>
      <c r="C25" s="213" t="s">
        <v>434</v>
      </c>
      <c r="D25" s="208">
        <f>E25*F5</f>
        <v>1680.48</v>
      </c>
      <c r="E25" s="208">
        <f>F25*C5</f>
        <v>420.12</v>
      </c>
      <c r="F25" s="208">
        <v>0.15</v>
      </c>
      <c r="G25" s="365">
        <v>0</v>
      </c>
    </row>
    <row r="26" spans="1:9" ht="39" customHeight="1" x14ac:dyDescent="0.3">
      <c r="A26" s="206"/>
      <c r="B26" s="201" t="s">
        <v>435</v>
      </c>
      <c r="C26" s="202" t="s">
        <v>436</v>
      </c>
      <c r="D26" s="208">
        <f>E26*F5</f>
        <v>1120.3200000000002</v>
      </c>
      <c r="E26" s="208">
        <f>F26*C5</f>
        <v>280.08000000000004</v>
      </c>
      <c r="F26" s="210">
        <v>0.1</v>
      </c>
      <c r="G26" s="365">
        <v>0</v>
      </c>
    </row>
    <row r="27" spans="1:9" ht="21.75" customHeight="1" x14ac:dyDescent="0.3">
      <c r="A27" s="206"/>
      <c r="B27" s="215" t="s">
        <v>437</v>
      </c>
      <c r="C27" s="371" t="s">
        <v>438</v>
      </c>
      <c r="D27" s="371">
        <f>E27*F5</f>
        <v>0</v>
      </c>
      <c r="E27" s="371">
        <f>F27*C5</f>
        <v>0</v>
      </c>
      <c r="F27" s="216">
        <v>0</v>
      </c>
      <c r="G27" s="365">
        <v>0</v>
      </c>
    </row>
    <row r="28" spans="1:9" ht="15.75" x14ac:dyDescent="0.25">
      <c r="A28" s="202"/>
      <c r="B28" s="217" t="s">
        <v>439</v>
      </c>
      <c r="C28" s="194"/>
      <c r="D28" s="203">
        <f>E28*F5</f>
        <v>55119.743999999999</v>
      </c>
      <c r="E28" s="204">
        <f>E16+E19+E21+E22+E26</f>
        <v>13779.936</v>
      </c>
      <c r="F28" s="204">
        <f>F16+F19+F22+F26+F27+F21</f>
        <v>4.92</v>
      </c>
      <c r="G28" s="205">
        <f>G22+G21+G19</f>
        <v>50638.464</v>
      </c>
    </row>
    <row r="29" spans="1:9" ht="22.5" customHeight="1" x14ac:dyDescent="0.2">
      <c r="A29" s="192" t="s">
        <v>440</v>
      </c>
      <c r="B29" s="693" t="s">
        <v>441</v>
      </c>
      <c r="C29" s="693"/>
      <c r="D29" s="693"/>
      <c r="E29" s="693"/>
      <c r="F29" s="693"/>
      <c r="G29" s="365"/>
    </row>
    <row r="30" spans="1:9" ht="18.95" customHeight="1" x14ac:dyDescent="0.3">
      <c r="A30" s="680"/>
      <c r="B30" s="201" t="s">
        <v>442</v>
      </c>
      <c r="C30" s="202"/>
      <c r="D30" s="204">
        <f>E30*4</f>
        <v>5041.4400000000005</v>
      </c>
      <c r="E30" s="210">
        <f>F30*C5</f>
        <v>1260.3600000000001</v>
      </c>
      <c r="F30" s="210">
        <f>F31+F34</f>
        <v>0.45</v>
      </c>
      <c r="G30" s="205">
        <f>G31+G34+G35</f>
        <v>7930</v>
      </c>
    </row>
    <row r="31" spans="1:9" ht="15" customHeight="1" x14ac:dyDescent="0.2">
      <c r="A31" s="680"/>
      <c r="B31" s="218" t="s">
        <v>443</v>
      </c>
      <c r="C31" s="202" t="s">
        <v>765</v>
      </c>
      <c r="D31" s="681">
        <f>E31*F5</f>
        <v>0</v>
      </c>
      <c r="E31" s="683">
        <f>F31*C5</f>
        <v>0</v>
      </c>
      <c r="F31" s="683">
        <v>0</v>
      </c>
      <c r="G31" s="702">
        <v>0</v>
      </c>
      <c r="I31" s="334"/>
    </row>
    <row r="32" spans="1:9" ht="16.149999999999999" customHeight="1" x14ac:dyDescent="0.2">
      <c r="A32" s="680"/>
      <c r="B32" s="219" t="s">
        <v>445</v>
      </c>
      <c r="C32" s="202" t="s">
        <v>765</v>
      </c>
      <c r="D32" s="682"/>
      <c r="E32" s="684"/>
      <c r="F32" s="684"/>
      <c r="G32" s="679"/>
    </row>
    <row r="33" spans="1:7" ht="25.5" customHeight="1" x14ac:dyDescent="0.2">
      <c r="A33" s="680"/>
      <c r="B33" s="218" t="s">
        <v>446</v>
      </c>
      <c r="C33" s="194" t="s">
        <v>447</v>
      </c>
      <c r="D33" s="691"/>
      <c r="E33" s="692"/>
      <c r="F33" s="692"/>
      <c r="G33" s="677"/>
    </row>
    <row r="34" spans="1:7" ht="14.25" customHeight="1" x14ac:dyDescent="0.2">
      <c r="A34" s="206"/>
      <c r="B34" s="218" t="s">
        <v>448</v>
      </c>
      <c r="C34" s="194" t="s">
        <v>428</v>
      </c>
      <c r="D34" s="220">
        <f>E34*F5</f>
        <v>5041.4400000000005</v>
      </c>
      <c r="E34" s="208">
        <f>F34*C5</f>
        <v>1260.3600000000001</v>
      </c>
      <c r="F34" s="208">
        <v>0.45</v>
      </c>
      <c r="G34" s="356">
        <v>7360</v>
      </c>
    </row>
    <row r="35" spans="1:7" ht="14.25" customHeight="1" x14ac:dyDescent="0.2">
      <c r="A35" s="206"/>
      <c r="B35" s="218" t="s">
        <v>1364</v>
      </c>
      <c r="C35" s="194"/>
      <c r="D35" s="220"/>
      <c r="E35" s="208"/>
      <c r="F35" s="208"/>
      <c r="G35" s="356">
        <v>570</v>
      </c>
    </row>
    <row r="36" spans="1:7" ht="54" customHeight="1" x14ac:dyDescent="0.3">
      <c r="A36" s="206"/>
      <c r="B36" s="201" t="s">
        <v>449</v>
      </c>
      <c r="C36" s="202" t="s">
        <v>416</v>
      </c>
      <c r="D36" s="204">
        <f>E36*F5</f>
        <v>36410.400000000001</v>
      </c>
      <c r="E36" s="204">
        <f>F36*C5</f>
        <v>9102.6</v>
      </c>
      <c r="F36" s="204">
        <v>3.25</v>
      </c>
      <c r="G36" s="205">
        <f>G37</f>
        <v>32924.11</v>
      </c>
    </row>
    <row r="37" spans="1:7" ht="14.25" customHeight="1" x14ac:dyDescent="0.25">
      <c r="A37" s="221"/>
      <c r="B37" s="218" t="s">
        <v>450</v>
      </c>
      <c r="C37" s="202" t="s">
        <v>756</v>
      </c>
      <c r="D37" s="685">
        <f>E37*F5</f>
        <v>36410.400000000001</v>
      </c>
      <c r="E37" s="685">
        <f>F37*C5</f>
        <v>9102.6</v>
      </c>
      <c r="F37" s="685">
        <v>3.25</v>
      </c>
      <c r="G37" s="676">
        <v>32924.11</v>
      </c>
    </row>
    <row r="38" spans="1:7" ht="14.25" customHeight="1" x14ac:dyDescent="0.2">
      <c r="A38" s="202"/>
      <c r="B38" s="218" t="s">
        <v>453</v>
      </c>
      <c r="C38" s="202" t="s">
        <v>756</v>
      </c>
      <c r="D38" s="685"/>
      <c r="E38" s="685"/>
      <c r="F38" s="685"/>
      <c r="G38" s="679"/>
    </row>
    <row r="39" spans="1:7" ht="24.75" customHeight="1" x14ac:dyDescent="0.2">
      <c r="A39" s="202"/>
      <c r="B39" s="222" t="s">
        <v>454</v>
      </c>
      <c r="C39" s="185" t="s">
        <v>455</v>
      </c>
      <c r="D39" s="685"/>
      <c r="E39" s="685"/>
      <c r="F39" s="685"/>
      <c r="G39" s="679"/>
    </row>
    <row r="40" spans="1:7" ht="16.149999999999999" customHeight="1" x14ac:dyDescent="0.2">
      <c r="A40" s="202"/>
      <c r="B40" s="222" t="s">
        <v>757</v>
      </c>
      <c r="C40" s="185" t="s">
        <v>456</v>
      </c>
      <c r="D40" s="685"/>
      <c r="E40" s="685"/>
      <c r="F40" s="685"/>
      <c r="G40" s="677"/>
    </row>
    <row r="41" spans="1:7" ht="27" customHeight="1" x14ac:dyDescent="0.25">
      <c r="A41" s="202"/>
      <c r="B41" s="376" t="s">
        <v>457</v>
      </c>
      <c r="C41" s="371" t="s">
        <v>422</v>
      </c>
      <c r="D41" s="371">
        <v>0</v>
      </c>
      <c r="E41" s="371">
        <v>0</v>
      </c>
      <c r="F41" s="371">
        <v>0</v>
      </c>
      <c r="G41" s="365">
        <v>0</v>
      </c>
    </row>
    <row r="42" spans="1:7" ht="39.75" customHeight="1" x14ac:dyDescent="0.25">
      <c r="A42" s="202"/>
      <c r="B42" s="376" t="s">
        <v>458</v>
      </c>
      <c r="C42" s="377" t="s">
        <v>455</v>
      </c>
      <c r="D42" s="371">
        <f>E42*F5</f>
        <v>0</v>
      </c>
      <c r="E42" s="371">
        <f>F42*C5</f>
        <v>0</v>
      </c>
      <c r="F42" s="371">
        <v>0</v>
      </c>
      <c r="G42" s="365">
        <v>0</v>
      </c>
    </row>
    <row r="43" spans="1:7" ht="55.5" customHeight="1" x14ac:dyDescent="0.2">
      <c r="A43" s="192"/>
      <c r="B43" s="225" t="s">
        <v>758</v>
      </c>
      <c r="C43" s="194" t="s">
        <v>416</v>
      </c>
      <c r="D43" s="204">
        <f>E43*F5</f>
        <v>560.16000000000008</v>
      </c>
      <c r="E43" s="204">
        <f>F43*C5</f>
        <v>140.04000000000002</v>
      </c>
      <c r="F43" s="204">
        <v>0.05</v>
      </c>
      <c r="G43" s="205">
        <v>0</v>
      </c>
    </row>
    <row r="44" spans="1:7" ht="39" customHeight="1" x14ac:dyDescent="0.3">
      <c r="A44" s="217"/>
      <c r="B44" s="201" t="s">
        <v>459</v>
      </c>
      <c r="C44" s="194" t="s">
        <v>460</v>
      </c>
      <c r="D44" s="226">
        <f>E44*F5</f>
        <v>13443.84</v>
      </c>
      <c r="E44" s="227">
        <f>F44*C5</f>
        <v>3360.96</v>
      </c>
      <c r="F44" s="226">
        <v>1.2</v>
      </c>
      <c r="G44" s="369">
        <f>D44</f>
        <v>13443.84</v>
      </c>
    </row>
    <row r="45" spans="1:7" ht="31.5" customHeight="1" x14ac:dyDescent="0.25">
      <c r="A45" s="217"/>
      <c r="B45" s="376" t="s">
        <v>461</v>
      </c>
      <c r="C45" s="377" t="s">
        <v>455</v>
      </c>
      <c r="D45" s="371">
        <v>0</v>
      </c>
      <c r="E45" s="371">
        <v>0</v>
      </c>
      <c r="F45" s="371">
        <v>0</v>
      </c>
      <c r="G45" s="365">
        <v>0</v>
      </c>
    </row>
    <row r="46" spans="1:7" ht="27.95" customHeight="1" x14ac:dyDescent="0.25">
      <c r="A46" s="217"/>
      <c r="B46" s="378" t="s">
        <v>462</v>
      </c>
      <c r="C46" s="377" t="s">
        <v>455</v>
      </c>
      <c r="D46" s="371">
        <v>0</v>
      </c>
      <c r="E46" s="371">
        <v>0</v>
      </c>
      <c r="F46" s="371">
        <v>0</v>
      </c>
      <c r="G46" s="365">
        <v>0</v>
      </c>
    </row>
    <row r="47" spans="1:7" ht="31.5" customHeight="1" x14ac:dyDescent="0.25">
      <c r="A47" s="226"/>
      <c r="B47" s="229" t="s">
        <v>463</v>
      </c>
      <c r="C47" s="194"/>
      <c r="D47" s="230">
        <f>E47*F5</f>
        <v>55455.840000000004</v>
      </c>
      <c r="E47" s="210">
        <f>F47*C5</f>
        <v>13863.960000000001</v>
      </c>
      <c r="F47" s="204">
        <f>F44+F43+F36+F30</f>
        <v>4.95</v>
      </c>
      <c r="G47" s="205">
        <f>G44+G43+G36+G30</f>
        <v>54297.95</v>
      </c>
    </row>
    <row r="48" spans="1:7" ht="33" customHeight="1" x14ac:dyDescent="0.25">
      <c r="A48" s="226" t="s">
        <v>464</v>
      </c>
      <c r="B48" s="693" t="s">
        <v>465</v>
      </c>
      <c r="C48" s="693"/>
      <c r="D48" s="693"/>
      <c r="E48" s="693"/>
      <c r="F48" s="693"/>
      <c r="G48" s="365"/>
    </row>
    <row r="49" spans="1:10" ht="22.5" customHeight="1" x14ac:dyDescent="0.25">
      <c r="A49" s="226"/>
      <c r="B49" s="231" t="s">
        <v>466</v>
      </c>
      <c r="C49" s="232" t="s">
        <v>467</v>
      </c>
      <c r="D49" s="233">
        <f>E49*F5</f>
        <v>0</v>
      </c>
      <c r="E49" s="233">
        <v>0</v>
      </c>
      <c r="F49" s="233">
        <v>0</v>
      </c>
      <c r="G49" s="234">
        <f>I49+J49</f>
        <v>15126.4</v>
      </c>
      <c r="I49" s="170">
        <v>4414.5200000000004</v>
      </c>
      <c r="J49" s="170">
        <v>10711.88</v>
      </c>
    </row>
    <row r="50" spans="1:10" ht="21" customHeight="1" x14ac:dyDescent="0.25">
      <c r="A50" s="226"/>
      <c r="B50" s="231" t="s">
        <v>468</v>
      </c>
      <c r="C50" s="232" t="s">
        <v>467</v>
      </c>
      <c r="D50" s="233">
        <f>E50*F5</f>
        <v>0</v>
      </c>
      <c r="E50" s="233">
        <v>0</v>
      </c>
      <c r="F50" s="233">
        <v>0</v>
      </c>
      <c r="G50" s="234">
        <v>20414.400000000001</v>
      </c>
    </row>
    <row r="51" spans="1:10" ht="18" customHeight="1" x14ac:dyDescent="0.25">
      <c r="A51" s="226"/>
      <c r="B51" s="231" t="s">
        <v>759</v>
      </c>
      <c r="C51" s="232" t="s">
        <v>467</v>
      </c>
      <c r="D51" s="233">
        <f>E51*C64</f>
        <v>0</v>
      </c>
      <c r="E51" s="233">
        <v>0</v>
      </c>
      <c r="F51" s="233">
        <v>0</v>
      </c>
      <c r="G51" s="234">
        <v>2567.04</v>
      </c>
    </row>
    <row r="52" spans="1:10" ht="18" customHeight="1" x14ac:dyDescent="0.25">
      <c r="A52" s="226"/>
      <c r="B52" s="231" t="s">
        <v>469</v>
      </c>
      <c r="C52" s="232" t="s">
        <v>467</v>
      </c>
      <c r="D52" s="233">
        <f>E52*C64</f>
        <v>0</v>
      </c>
      <c r="E52" s="233">
        <v>0</v>
      </c>
      <c r="F52" s="233">
        <v>0</v>
      </c>
      <c r="G52" s="234">
        <v>1598.4</v>
      </c>
    </row>
    <row r="53" spans="1:10" ht="18" customHeight="1" x14ac:dyDescent="0.25">
      <c r="A53" s="226"/>
      <c r="B53" s="229" t="s">
        <v>470</v>
      </c>
      <c r="C53" s="232"/>
      <c r="D53" s="227">
        <f>D49+D50+D51+D52</f>
        <v>0</v>
      </c>
      <c r="E53" s="227">
        <f>F53*C5</f>
        <v>0</v>
      </c>
      <c r="F53" s="216">
        <f>F49+F50</f>
        <v>0</v>
      </c>
      <c r="G53" s="205">
        <f>G49+G50+G51+G52</f>
        <v>39706.240000000005</v>
      </c>
    </row>
    <row r="54" spans="1:10" ht="16.7" customHeight="1" x14ac:dyDescent="0.25">
      <c r="A54" s="235" t="s">
        <v>464</v>
      </c>
      <c r="B54" s="693" t="s">
        <v>471</v>
      </c>
      <c r="C54" s="693"/>
      <c r="D54" s="693"/>
      <c r="E54" s="693"/>
      <c r="F54" s="693"/>
      <c r="G54" s="365"/>
    </row>
    <row r="55" spans="1:10" ht="16.7" customHeight="1" x14ac:dyDescent="0.25">
      <c r="A55" s="221"/>
      <c r="B55" s="229" t="s">
        <v>760</v>
      </c>
      <c r="C55" s="221"/>
      <c r="D55" s="237">
        <f>E55*F5</f>
        <v>44364.672000000006</v>
      </c>
      <c r="E55" s="227">
        <f>F55*C5</f>
        <v>11091.168000000001</v>
      </c>
      <c r="F55" s="227">
        <v>3.96</v>
      </c>
      <c r="G55" s="205">
        <f>D55</f>
        <v>44364.672000000006</v>
      </c>
    </row>
    <row r="56" spans="1:10" ht="16.7" customHeight="1" x14ac:dyDescent="0.25">
      <c r="A56" s="221"/>
      <c r="B56" s="231" t="s">
        <v>761</v>
      </c>
      <c r="C56" s="694" t="s">
        <v>416</v>
      </c>
      <c r="D56" s="696"/>
      <c r="E56" s="697"/>
      <c r="F56" s="698"/>
      <c r="G56" s="205"/>
    </row>
    <row r="57" spans="1:10" ht="16.7" customHeight="1" x14ac:dyDescent="0.25">
      <c r="A57" s="221"/>
      <c r="B57" s="231" t="s">
        <v>774</v>
      </c>
      <c r="C57" s="695"/>
      <c r="D57" s="699"/>
      <c r="E57" s="700"/>
      <c r="F57" s="701"/>
      <c r="G57" s="205"/>
    </row>
    <row r="58" spans="1:10" ht="22.5" customHeight="1" x14ac:dyDescent="0.3">
      <c r="A58" s="221"/>
      <c r="B58" s="236" t="s">
        <v>475</v>
      </c>
      <c r="C58" s="239"/>
      <c r="D58" s="238">
        <f>E58*F5</f>
        <v>191910.81599999999</v>
      </c>
      <c r="E58" s="238">
        <f>F58*C5</f>
        <v>47977.703999999998</v>
      </c>
      <c r="F58" s="240">
        <f>F55+F47+F28+F11</f>
        <v>17.13</v>
      </c>
      <c r="G58" s="205">
        <f>G55+G47+G28+G11+G53</f>
        <v>191087.326</v>
      </c>
    </row>
    <row r="59" spans="1:10" ht="18.95" customHeight="1" x14ac:dyDescent="0.25">
      <c r="A59" s="243"/>
      <c r="B59" s="229" t="s">
        <v>763</v>
      </c>
      <c r="C59" s="244" t="s">
        <v>416</v>
      </c>
      <c r="D59" s="237">
        <f>E59*F5</f>
        <v>9522.7200000000012</v>
      </c>
      <c r="E59" s="227">
        <f>F59*C5</f>
        <v>2380.6800000000003</v>
      </c>
      <c r="F59" s="227">
        <v>0.85</v>
      </c>
      <c r="G59" s="205">
        <f>G58*J59</f>
        <v>9554.3662999999997</v>
      </c>
      <c r="I59" s="170">
        <v>2</v>
      </c>
      <c r="J59" s="170">
        <v>0.05</v>
      </c>
    </row>
    <row r="60" spans="1:10" ht="18.95" customHeight="1" x14ac:dyDescent="0.25">
      <c r="A60" s="243"/>
      <c r="B60" s="380" t="s">
        <v>775</v>
      </c>
      <c r="C60" s="244"/>
      <c r="D60" s="237">
        <f>E60*F5</f>
        <v>11427.264000000001</v>
      </c>
      <c r="E60" s="227">
        <f>F60*C5</f>
        <v>2856.8160000000003</v>
      </c>
      <c r="F60" s="227">
        <v>1.02</v>
      </c>
      <c r="G60" s="205">
        <v>9804.32</v>
      </c>
    </row>
    <row r="61" spans="1:10" ht="18.95" customHeight="1" x14ac:dyDescent="0.25">
      <c r="A61" s="243"/>
      <c r="B61" s="243" t="s">
        <v>923</v>
      </c>
      <c r="C61" s="243"/>
      <c r="D61" s="245">
        <f>E61*F5</f>
        <v>212860.80000000002</v>
      </c>
      <c r="E61" s="246">
        <f>F61*C5</f>
        <v>53215.200000000004</v>
      </c>
      <c r="F61" s="246">
        <f>F58+F59+F60</f>
        <v>19</v>
      </c>
      <c r="G61" s="205">
        <f>G58+G59+G60</f>
        <v>210446.0123</v>
      </c>
      <c r="I61" s="487">
        <v>212860.79999999999</v>
      </c>
    </row>
    <row r="62" spans="1:10" ht="18.95" customHeight="1" x14ac:dyDescent="0.25">
      <c r="A62" s="243"/>
      <c r="B62" s="247" t="s">
        <v>920</v>
      </c>
      <c r="C62" s="243"/>
      <c r="D62" s="245"/>
      <c r="E62" s="246"/>
      <c r="F62" s="246"/>
      <c r="G62" s="205">
        <f>G67+G68</f>
        <v>162436.15</v>
      </c>
    </row>
    <row r="63" spans="1:10" ht="21" customHeight="1" x14ac:dyDescent="0.2">
      <c r="A63" s="381"/>
      <c r="B63" s="229" t="s">
        <v>647</v>
      </c>
      <c r="C63" s="219"/>
      <c r="D63" s="242"/>
      <c r="E63" s="242"/>
      <c r="F63" s="172"/>
      <c r="G63" s="382">
        <f>G62-G61</f>
        <v>-48009.862300000008</v>
      </c>
    </row>
    <row r="64" spans="1:10" ht="21" customHeight="1" x14ac:dyDescent="0.2">
      <c r="A64" s="381"/>
      <c r="B64" s="229"/>
      <c r="C64" s="219"/>
      <c r="D64" s="242"/>
      <c r="E64" s="242"/>
      <c r="F64" s="172"/>
      <c r="G64" s="382"/>
    </row>
    <row r="65" spans="1:7" ht="21" customHeight="1" x14ac:dyDescent="0.3">
      <c r="A65" s="381"/>
      <c r="B65" s="236" t="s">
        <v>663</v>
      </c>
      <c r="C65" s="598"/>
      <c r="D65" s="241"/>
      <c r="E65" s="241"/>
      <c r="F65" s="599"/>
      <c r="G65" s="503">
        <f>G66-G67</f>
        <v>85816.37</v>
      </c>
    </row>
    <row r="66" spans="1:7" ht="15.75" x14ac:dyDescent="0.25">
      <c r="A66" s="383"/>
      <c r="B66" s="221" t="s">
        <v>921</v>
      </c>
      <c r="C66" s="219"/>
      <c r="D66" s="219"/>
      <c r="E66" s="219"/>
      <c r="F66" s="172"/>
      <c r="G66" s="254">
        <v>248252.52</v>
      </c>
    </row>
    <row r="67" spans="1:7" ht="15.75" x14ac:dyDescent="0.25">
      <c r="A67" s="249"/>
      <c r="B67" s="250" t="s">
        <v>920</v>
      </c>
      <c r="C67" s="249"/>
      <c r="D67" s="249"/>
      <c r="E67" s="249"/>
      <c r="F67" s="172"/>
      <c r="G67" s="254">
        <v>162436.15</v>
      </c>
    </row>
    <row r="68" spans="1:7" ht="15.75" x14ac:dyDescent="0.25">
      <c r="A68" s="249"/>
      <c r="B68" s="250"/>
      <c r="C68" s="249"/>
      <c r="D68" s="249"/>
      <c r="E68" s="249"/>
      <c r="F68" s="172"/>
      <c r="G68" s="254"/>
    </row>
    <row r="69" spans="1:7" ht="15.75" x14ac:dyDescent="0.25">
      <c r="A69" s="251">
        <v>0.06</v>
      </c>
      <c r="B69" s="250"/>
      <c r="C69" s="249"/>
      <c r="D69" s="249"/>
      <c r="E69" s="249"/>
      <c r="F69" s="172"/>
      <c r="G69" s="172"/>
    </row>
    <row r="70" spans="1:7" x14ac:dyDescent="0.2">
      <c r="A70" s="252"/>
      <c r="B70" s="252"/>
      <c r="C70" s="252"/>
      <c r="D70" s="252"/>
      <c r="E70" s="252"/>
    </row>
    <row r="71" spans="1:7" x14ac:dyDescent="0.2">
      <c r="C71" s="253"/>
      <c r="D71" s="253"/>
      <c r="E71" s="253"/>
    </row>
    <row r="72" spans="1:7" x14ac:dyDescent="0.2">
      <c r="C72" s="253"/>
      <c r="D72" s="253"/>
      <c r="E72" s="253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</sheetData>
  <sheetProtection selectLockedCells="1" selectUnlockedCells="1"/>
  <mergeCells count="30">
    <mergeCell ref="C56:C57"/>
    <mergeCell ref="D56:F57"/>
    <mergeCell ref="D37:D40"/>
    <mergeCell ref="E37:E40"/>
    <mergeCell ref="F37:F40"/>
    <mergeCell ref="G37:G40"/>
    <mergeCell ref="B48:F48"/>
    <mergeCell ref="B54:F54"/>
    <mergeCell ref="G23:G24"/>
    <mergeCell ref="B29:F29"/>
    <mergeCell ref="A30:A33"/>
    <mergeCell ref="D31:D33"/>
    <mergeCell ref="E31:E33"/>
    <mergeCell ref="F31:F33"/>
    <mergeCell ref="G31:G33"/>
    <mergeCell ref="C6:E6"/>
    <mergeCell ref="C7:E7"/>
    <mergeCell ref="B10:F10"/>
    <mergeCell ref="B14:F14"/>
    <mergeCell ref="C23:C24"/>
    <mergeCell ref="D23:D24"/>
    <mergeCell ref="E23:E24"/>
    <mergeCell ref="F23:F24"/>
    <mergeCell ref="A5:B5"/>
    <mergeCell ref="C5:E5"/>
    <mergeCell ref="A1:E1"/>
    <mergeCell ref="A2:F2"/>
    <mergeCell ref="A3:B3"/>
    <mergeCell ref="C3:E3"/>
    <mergeCell ref="C4:E4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7EC36-626E-40E8-9EC6-6E5FAB42C50C}">
  <sheetPr codeName="Лист32">
    <tabColor rgb="FF00B0F0"/>
  </sheetPr>
  <dimension ref="A1:M99"/>
  <sheetViews>
    <sheetView zoomScale="106" zoomScaleNormal="106" workbookViewId="0">
      <selection activeCell="H8" sqref="H8"/>
    </sheetView>
  </sheetViews>
  <sheetFormatPr defaultRowHeight="15" x14ac:dyDescent="0.25"/>
  <cols>
    <col min="1" max="1" width="4.5703125" customWidth="1"/>
    <col min="2" max="2" width="44.42578125" customWidth="1"/>
    <col min="3" max="3" width="14.28515625" customWidth="1"/>
    <col min="4" max="4" width="12.85546875" customWidth="1"/>
    <col min="5" max="5" width="14.7109375" customWidth="1"/>
    <col min="6" max="6" width="10" customWidth="1"/>
    <col min="7" max="7" width="10.140625" bestFit="1" customWidth="1"/>
    <col min="11" max="11" width="10.5703125" bestFit="1" customWidth="1"/>
    <col min="12" max="12" width="10.85546875" customWidth="1"/>
    <col min="13" max="13" width="8.5703125" customWidth="1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14" t="s">
        <v>6</v>
      </c>
      <c r="C2" s="2"/>
      <c r="D2" s="3"/>
      <c r="E2" s="1"/>
    </row>
    <row r="3" spans="1:9" x14ac:dyDescent="0.25">
      <c r="A3" s="1"/>
      <c r="B3" s="14" t="s">
        <v>7</v>
      </c>
      <c r="C3" s="2"/>
      <c r="D3" s="3"/>
      <c r="E3" s="1"/>
    </row>
    <row r="4" spans="1:9" x14ac:dyDescent="0.25">
      <c r="A4" s="1"/>
      <c r="B4" s="14" t="s">
        <v>8</v>
      </c>
      <c r="C4" s="2"/>
      <c r="D4" s="3"/>
      <c r="E4" s="1"/>
    </row>
    <row r="5" spans="1:9" x14ac:dyDescent="0.25">
      <c r="A5" s="4"/>
      <c r="B5" s="717" t="s">
        <v>1050</v>
      </c>
      <c r="C5" s="717"/>
      <c r="D5" s="717"/>
      <c r="E5" s="717"/>
    </row>
    <row r="6" spans="1:9" x14ac:dyDescent="0.25">
      <c r="A6" s="4"/>
      <c r="B6" s="20"/>
      <c r="C6" s="21"/>
      <c r="D6" s="21"/>
      <c r="E6" s="21"/>
    </row>
    <row r="7" spans="1:9" ht="17.25" customHeight="1" x14ac:dyDescent="0.25">
      <c r="A7" s="22" t="s">
        <v>9</v>
      </c>
      <c r="B7" s="20" t="s">
        <v>10</v>
      </c>
      <c r="C7" s="21"/>
      <c r="D7" s="21"/>
      <c r="E7" s="21"/>
      <c r="I7" s="90"/>
    </row>
    <row r="8" spans="1:9" ht="18.75" customHeight="1" x14ac:dyDescent="0.25">
      <c r="A8" s="4"/>
      <c r="B8" s="23" t="s">
        <v>650</v>
      </c>
      <c r="C8" s="21"/>
      <c r="D8" s="21"/>
      <c r="E8" s="21"/>
    </row>
    <row r="9" spans="1:9" x14ac:dyDescent="0.25">
      <c r="A9" s="4"/>
      <c r="B9" s="630" t="s">
        <v>11</v>
      </c>
      <c r="C9" s="630"/>
      <c r="D9" s="21"/>
      <c r="E9" s="21"/>
    </row>
    <row r="10" spans="1:9" ht="14.25" customHeight="1" x14ac:dyDescent="0.25">
      <c r="A10" s="4"/>
      <c r="B10" s="630" t="s">
        <v>62</v>
      </c>
      <c r="C10" s="630"/>
      <c r="D10" s="630"/>
      <c r="E10" s="630"/>
    </row>
    <row r="11" spans="1:9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9" ht="15" customHeight="1" x14ac:dyDescent="0.25">
      <c r="A12" s="4"/>
      <c r="B12" s="5" t="s">
        <v>663</v>
      </c>
      <c r="C12" s="23"/>
      <c r="D12" s="23"/>
      <c r="E12" s="526">
        <v>527601.6</v>
      </c>
      <c r="F12" s="23"/>
    </row>
    <row r="13" spans="1:9" x14ac:dyDescent="0.25">
      <c r="A13" s="19" t="s">
        <v>13</v>
      </c>
      <c r="B13" s="5" t="s">
        <v>394</v>
      </c>
      <c r="C13" s="5"/>
      <c r="D13" s="18"/>
      <c r="E13" s="524">
        <v>451510.23</v>
      </c>
    </row>
    <row r="14" spans="1:9" x14ac:dyDescent="0.25">
      <c r="A14" s="13" t="s">
        <v>14</v>
      </c>
      <c r="B14" s="5" t="s">
        <v>654</v>
      </c>
      <c r="C14" s="5"/>
      <c r="D14" s="18"/>
      <c r="E14" s="525">
        <v>517916.19</v>
      </c>
    </row>
    <row r="15" spans="1:9" x14ac:dyDescent="0.25">
      <c r="A15" s="13"/>
      <c r="B15" s="5"/>
      <c r="C15" s="5"/>
      <c r="D15" s="18"/>
      <c r="E15" s="80"/>
    </row>
    <row r="16" spans="1:9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2180286.62</v>
      </c>
    </row>
    <row r="19" spans="1:6" x14ac:dyDescent="0.25">
      <c r="A19" s="13"/>
      <c r="B19" s="25" t="s">
        <v>19</v>
      </c>
      <c r="C19" s="26"/>
      <c r="D19" s="27"/>
      <c r="E19" s="15">
        <v>2157801.33</v>
      </c>
    </row>
    <row r="20" spans="1:6" x14ac:dyDescent="0.25">
      <c r="A20" s="13"/>
      <c r="B20" s="25" t="s">
        <v>20</v>
      </c>
      <c r="C20" s="26"/>
      <c r="D20" s="27"/>
      <c r="E20" s="16">
        <f>E19+C22+C23</f>
        <v>2620001.33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/>
      <c r="C22" s="5">
        <v>7200</v>
      </c>
      <c r="D22" s="5"/>
      <c r="E22" s="1"/>
    </row>
    <row r="23" spans="1:6" x14ac:dyDescent="0.25">
      <c r="A23" s="13"/>
      <c r="B23" s="24" t="s">
        <v>118</v>
      </c>
      <c r="C23" s="5">
        <v>455000</v>
      </c>
      <c r="D23" s="5"/>
      <c r="E23" s="1"/>
    </row>
    <row r="24" spans="1:6" x14ac:dyDescent="0.25">
      <c r="A24" s="13"/>
      <c r="B24" s="24" t="s">
        <v>23</v>
      </c>
      <c r="C24" s="5"/>
      <c r="D24" s="5"/>
      <c r="E24" s="1"/>
    </row>
    <row r="25" spans="1:6" x14ac:dyDescent="0.25">
      <c r="A25" s="13"/>
      <c r="B25" s="427" t="s">
        <v>568</v>
      </c>
      <c r="C25" s="432">
        <v>45202</v>
      </c>
      <c r="D25" s="433">
        <v>0</v>
      </c>
      <c r="E25" s="434">
        <v>14206.01</v>
      </c>
      <c r="F25" s="267"/>
    </row>
    <row r="26" spans="1:6" x14ac:dyDescent="0.25">
      <c r="A26" s="13"/>
      <c r="B26" s="427" t="s">
        <v>1051</v>
      </c>
      <c r="C26" s="432">
        <v>45207</v>
      </c>
      <c r="D26" s="433">
        <v>0</v>
      </c>
      <c r="E26" s="434">
        <v>5392.88</v>
      </c>
    </row>
    <row r="27" spans="1:6" x14ac:dyDescent="0.25">
      <c r="A27" s="13"/>
      <c r="B27" s="427" t="s">
        <v>1052</v>
      </c>
      <c r="C27" s="432">
        <v>45303</v>
      </c>
      <c r="D27" s="433">
        <v>4690.22</v>
      </c>
      <c r="E27" s="434">
        <v>4690.22</v>
      </c>
    </row>
    <row r="28" spans="1:6" x14ac:dyDescent="0.25">
      <c r="A28" s="13"/>
      <c r="B28" s="427" t="s">
        <v>569</v>
      </c>
      <c r="C28" s="432">
        <v>45152</v>
      </c>
      <c r="D28" s="433">
        <v>0</v>
      </c>
      <c r="E28" s="434">
        <v>29620.71</v>
      </c>
    </row>
    <row r="29" spans="1:6" x14ac:dyDescent="0.25">
      <c r="A29" s="13" t="s">
        <v>24</v>
      </c>
      <c r="B29" s="11" t="s">
        <v>38</v>
      </c>
      <c r="C29" s="11"/>
      <c r="D29" s="11"/>
      <c r="E29" s="14"/>
      <c r="F29" s="28"/>
    </row>
    <row r="30" spans="1:6" x14ac:dyDescent="0.25">
      <c r="A30" s="13"/>
      <c r="B30" s="11" t="s">
        <v>40</v>
      </c>
      <c r="C30" s="11"/>
      <c r="D30" s="11"/>
      <c r="E30" s="14"/>
      <c r="F30" s="28"/>
    </row>
    <row r="31" spans="1:6" x14ac:dyDescent="0.25">
      <c r="A31" s="13"/>
      <c r="B31" s="11" t="s">
        <v>39</v>
      </c>
      <c r="C31" s="5"/>
      <c r="D31" s="5"/>
      <c r="E31" s="1"/>
    </row>
    <row r="32" spans="1:6" x14ac:dyDescent="0.25">
      <c r="A32" s="8" t="s">
        <v>27</v>
      </c>
      <c r="B32" s="639" t="s">
        <v>28</v>
      </c>
      <c r="C32" s="640"/>
      <c r="D32" s="6"/>
      <c r="E32" s="12" t="s">
        <v>29</v>
      </c>
    </row>
    <row r="33" spans="1:12" x14ac:dyDescent="0.25">
      <c r="A33" s="8">
        <v>1</v>
      </c>
      <c r="B33" s="9" t="s">
        <v>391</v>
      </c>
      <c r="C33" s="60"/>
      <c r="D33" s="6"/>
      <c r="E33" s="73">
        <v>184951.80000000002</v>
      </c>
      <c r="G33" s="72"/>
      <c r="K33" s="615"/>
      <c r="L33" s="72"/>
    </row>
    <row r="34" spans="1:12" x14ac:dyDescent="0.25">
      <c r="A34" s="8">
        <v>2</v>
      </c>
      <c r="B34" s="628" t="s">
        <v>306</v>
      </c>
      <c r="C34" s="628"/>
      <c r="D34" s="6"/>
      <c r="E34" s="85">
        <v>8070.6239999999998</v>
      </c>
      <c r="K34" s="615"/>
    </row>
    <row r="35" spans="1:12" x14ac:dyDescent="0.25">
      <c r="A35" s="8">
        <v>3</v>
      </c>
      <c r="B35" s="623" t="s">
        <v>307</v>
      </c>
      <c r="C35" s="623"/>
      <c r="D35" s="6"/>
      <c r="E35" s="73">
        <v>40353.120000000003</v>
      </c>
      <c r="K35" s="615"/>
    </row>
    <row r="36" spans="1:12" x14ac:dyDescent="0.25">
      <c r="A36" s="8">
        <v>4</v>
      </c>
      <c r="B36" s="31" t="s">
        <v>395</v>
      </c>
      <c r="C36" s="31"/>
      <c r="D36" s="6"/>
      <c r="E36" s="73">
        <v>14796.144000000002</v>
      </c>
      <c r="K36" s="615"/>
    </row>
    <row r="37" spans="1:12" x14ac:dyDescent="0.25">
      <c r="A37" s="8">
        <v>5</v>
      </c>
      <c r="B37" s="623" t="s">
        <v>2</v>
      </c>
      <c r="C37" s="623"/>
      <c r="D37" s="6"/>
      <c r="E37" s="85">
        <v>5440.8</v>
      </c>
      <c r="K37" s="85"/>
      <c r="L37" s="72"/>
    </row>
    <row r="38" spans="1:12" x14ac:dyDescent="0.25">
      <c r="A38" s="8">
        <v>6</v>
      </c>
      <c r="B38" s="623" t="s">
        <v>3</v>
      </c>
      <c r="C38" s="623"/>
      <c r="D38" s="6"/>
      <c r="E38" s="85">
        <v>45600</v>
      </c>
      <c r="K38" s="85"/>
      <c r="L38" s="72"/>
    </row>
    <row r="39" spans="1:12" x14ac:dyDescent="0.25">
      <c r="A39" s="8">
        <v>7</v>
      </c>
      <c r="B39" s="628" t="s">
        <v>31</v>
      </c>
      <c r="C39" s="628"/>
      <c r="D39" s="6"/>
      <c r="E39" s="85">
        <v>43715.880000000005</v>
      </c>
    </row>
    <row r="40" spans="1:12" x14ac:dyDescent="0.25">
      <c r="A40" s="8">
        <v>8</v>
      </c>
      <c r="B40" s="623" t="s">
        <v>308</v>
      </c>
      <c r="C40" s="623"/>
      <c r="D40" s="6"/>
      <c r="E40" s="73">
        <v>384.56</v>
      </c>
      <c r="K40" s="73"/>
      <c r="L40" s="72"/>
    </row>
    <row r="41" spans="1:12" x14ac:dyDescent="0.25">
      <c r="A41" s="8">
        <v>9</v>
      </c>
      <c r="B41" s="623" t="s">
        <v>309</v>
      </c>
      <c r="C41" s="623"/>
      <c r="D41" s="6"/>
      <c r="E41" s="73">
        <v>7225.96</v>
      </c>
      <c r="K41" s="73"/>
      <c r="L41" s="72"/>
    </row>
    <row r="42" spans="1:12" x14ac:dyDescent="0.25">
      <c r="A42" s="8">
        <v>10</v>
      </c>
      <c r="B42" s="628" t="s">
        <v>310</v>
      </c>
      <c r="C42" s="628"/>
      <c r="D42" s="6"/>
      <c r="E42" s="73">
        <v>20520</v>
      </c>
      <c r="K42" s="73"/>
      <c r="L42" s="72"/>
    </row>
    <row r="43" spans="1:12" x14ac:dyDescent="0.25">
      <c r="A43" s="8">
        <v>11</v>
      </c>
      <c r="B43" s="623" t="s">
        <v>1377</v>
      </c>
      <c r="C43" s="623"/>
      <c r="D43" s="6"/>
      <c r="E43" s="73">
        <v>293121.5</v>
      </c>
      <c r="K43" s="72"/>
      <c r="L43" s="72"/>
    </row>
    <row r="44" spans="1:12" x14ac:dyDescent="0.25">
      <c r="A44" s="8">
        <v>12</v>
      </c>
      <c r="B44" s="279" t="s">
        <v>1369</v>
      </c>
      <c r="C44" s="279"/>
      <c r="D44" s="6"/>
      <c r="E44" s="73">
        <v>9196</v>
      </c>
      <c r="K44" s="72"/>
      <c r="L44" s="72"/>
    </row>
    <row r="45" spans="1:12" x14ac:dyDescent="0.25">
      <c r="A45" s="8">
        <v>13</v>
      </c>
      <c r="B45" s="279" t="s">
        <v>1376</v>
      </c>
      <c r="C45" s="279"/>
      <c r="D45" s="6"/>
      <c r="E45" s="73">
        <v>220371</v>
      </c>
      <c r="K45" s="72"/>
      <c r="L45" s="72"/>
    </row>
    <row r="46" spans="1:12" x14ac:dyDescent="0.25">
      <c r="A46" s="8">
        <v>14</v>
      </c>
      <c r="B46" s="279" t="s">
        <v>337</v>
      </c>
      <c r="C46" s="279"/>
      <c r="D46" s="6"/>
      <c r="E46" s="73">
        <v>54829.96</v>
      </c>
      <c r="K46" s="72"/>
      <c r="L46" s="72"/>
    </row>
    <row r="47" spans="1:12" x14ac:dyDescent="0.25">
      <c r="A47" s="8">
        <v>15</v>
      </c>
      <c r="B47" s="623" t="s">
        <v>312</v>
      </c>
      <c r="C47" s="623"/>
      <c r="D47" s="6"/>
      <c r="E47" s="73">
        <v>341800.87</v>
      </c>
      <c r="K47" s="72"/>
      <c r="L47" s="72"/>
    </row>
    <row r="48" spans="1:12" x14ac:dyDescent="0.25">
      <c r="A48" s="8">
        <v>16</v>
      </c>
      <c r="B48" s="623" t="s">
        <v>313</v>
      </c>
      <c r="C48" s="623"/>
      <c r="D48" s="6"/>
      <c r="E48" s="73">
        <v>211855.59</v>
      </c>
      <c r="K48" s="72"/>
      <c r="L48" s="72"/>
    </row>
    <row r="49" spans="1:13" x14ac:dyDescent="0.25">
      <c r="A49" s="8">
        <v>17</v>
      </c>
      <c r="B49" s="626" t="s">
        <v>331</v>
      </c>
      <c r="C49" s="627"/>
      <c r="D49" s="6"/>
      <c r="E49" s="73">
        <v>23938.75</v>
      </c>
      <c r="K49" s="72"/>
      <c r="L49" s="72"/>
    </row>
    <row r="50" spans="1:13" x14ac:dyDescent="0.25">
      <c r="A50" s="8">
        <v>18</v>
      </c>
      <c r="B50" s="623" t="s">
        <v>330</v>
      </c>
      <c r="C50" s="623"/>
      <c r="D50" s="6"/>
      <c r="E50" s="73">
        <v>46592</v>
      </c>
      <c r="K50" s="72"/>
      <c r="L50" s="72"/>
      <c r="M50" s="314"/>
    </row>
    <row r="51" spans="1:13" x14ac:dyDescent="0.25">
      <c r="A51" s="8">
        <v>19</v>
      </c>
      <c r="B51" s="623" t="s">
        <v>314</v>
      </c>
      <c r="C51" s="623"/>
      <c r="D51" s="6"/>
      <c r="E51" s="73">
        <v>200132.66</v>
      </c>
      <c r="L51" s="72"/>
    </row>
    <row r="52" spans="1:13" x14ac:dyDescent="0.25">
      <c r="A52" s="8">
        <v>20</v>
      </c>
      <c r="B52" s="626" t="s">
        <v>387</v>
      </c>
      <c r="C52" s="627"/>
      <c r="D52" s="6"/>
      <c r="E52" s="73">
        <v>163132.68</v>
      </c>
      <c r="L52" s="72"/>
    </row>
    <row r="53" spans="1:13" x14ac:dyDescent="0.25">
      <c r="A53" s="8">
        <v>21</v>
      </c>
      <c r="B53" s="626" t="s">
        <v>388</v>
      </c>
      <c r="C53" s="627"/>
      <c r="D53" s="6"/>
      <c r="E53" s="73">
        <v>16078.2</v>
      </c>
      <c r="L53" s="72"/>
    </row>
    <row r="54" spans="1:13" x14ac:dyDescent="0.25">
      <c r="A54" s="8">
        <v>22</v>
      </c>
      <c r="B54" s="626" t="s">
        <v>389</v>
      </c>
      <c r="C54" s="627"/>
      <c r="D54" s="6"/>
      <c r="E54" s="73">
        <v>337068.24</v>
      </c>
      <c r="L54" s="72"/>
    </row>
    <row r="55" spans="1:13" x14ac:dyDescent="0.25">
      <c r="A55" s="8">
        <v>23</v>
      </c>
      <c r="B55" s="626" t="s">
        <v>390</v>
      </c>
      <c r="C55" s="627"/>
      <c r="D55" s="6"/>
      <c r="E55" s="73">
        <v>25824</v>
      </c>
      <c r="L55" s="72"/>
    </row>
    <row r="56" spans="1:13" x14ac:dyDescent="0.25">
      <c r="A56" s="8">
        <v>24</v>
      </c>
      <c r="B56" s="623" t="s">
        <v>883</v>
      </c>
      <c r="C56" s="623"/>
      <c r="D56" s="6"/>
      <c r="E56" s="73">
        <v>226484.67</v>
      </c>
      <c r="L56" s="72"/>
    </row>
    <row r="57" spans="1:13" x14ac:dyDescent="0.25">
      <c r="A57" s="8">
        <v>25</v>
      </c>
      <c r="B57" s="530" t="s">
        <v>1348</v>
      </c>
      <c r="C57" s="531"/>
      <c r="D57" s="6"/>
      <c r="E57" s="73">
        <v>17917.240000000002</v>
      </c>
      <c r="L57" s="72"/>
    </row>
    <row r="58" spans="1:13" x14ac:dyDescent="0.25">
      <c r="A58" s="8">
        <v>26</v>
      </c>
      <c r="B58" s="626" t="s">
        <v>4</v>
      </c>
      <c r="C58" s="627"/>
      <c r="D58" s="6"/>
      <c r="E58" s="73">
        <v>312064.12800000003</v>
      </c>
    </row>
    <row r="59" spans="1:13" x14ac:dyDescent="0.25">
      <c r="A59" s="8">
        <v>27</v>
      </c>
      <c r="B59" s="623" t="s">
        <v>366</v>
      </c>
      <c r="C59" s="623"/>
      <c r="D59" s="6"/>
      <c r="E59" s="73">
        <v>158138.04</v>
      </c>
      <c r="L59" s="72"/>
    </row>
    <row r="60" spans="1:13" x14ac:dyDescent="0.25">
      <c r="A60" s="8">
        <v>28</v>
      </c>
      <c r="B60" s="624" t="s">
        <v>652</v>
      </c>
      <c r="C60" s="624"/>
      <c r="D60" s="6"/>
      <c r="E60" s="81">
        <f>SUM(E33:E59)</f>
        <v>3029604.4159999997</v>
      </c>
      <c r="K60" s="160"/>
      <c r="L60" s="72"/>
    </row>
    <row r="61" spans="1:13" x14ac:dyDescent="0.25">
      <c r="A61" s="8">
        <v>29</v>
      </c>
      <c r="B61" s="624" t="s">
        <v>653</v>
      </c>
      <c r="C61" s="625"/>
      <c r="D61" s="6"/>
      <c r="E61" s="81">
        <f>E20</f>
        <v>2620001.33</v>
      </c>
      <c r="K61" s="96"/>
      <c r="L61" s="83"/>
    </row>
    <row r="62" spans="1:13" x14ac:dyDescent="0.25">
      <c r="A62" s="8"/>
      <c r="B62" s="624"/>
      <c r="C62" s="624"/>
      <c r="D62" s="6"/>
      <c r="E62" s="81"/>
    </row>
    <row r="63" spans="1:13" x14ac:dyDescent="0.25">
      <c r="A63" s="8"/>
      <c r="B63" s="624"/>
      <c r="C63" s="624"/>
      <c r="D63" s="6"/>
      <c r="E63" s="81"/>
    </row>
    <row r="65" spans="1:6" x14ac:dyDescent="0.25">
      <c r="A65" s="28" t="s">
        <v>32</v>
      </c>
      <c r="B65" s="5" t="s">
        <v>348</v>
      </c>
    </row>
    <row r="66" spans="1:6" x14ac:dyDescent="0.25">
      <c r="B66" s="11" t="s">
        <v>37</v>
      </c>
    </row>
    <row r="67" spans="1:6" x14ac:dyDescent="0.25">
      <c r="A67" s="38" t="s">
        <v>27</v>
      </c>
      <c r="B67" s="36" t="s">
        <v>41</v>
      </c>
      <c r="C67" s="33" t="s">
        <v>44</v>
      </c>
      <c r="D67" s="288" t="s">
        <v>611</v>
      </c>
      <c r="E67" s="33" t="s">
        <v>45</v>
      </c>
    </row>
    <row r="68" spans="1:6" x14ac:dyDescent="0.25">
      <c r="A68" s="41" t="s">
        <v>9</v>
      </c>
      <c r="B68" s="532" t="s">
        <v>1053</v>
      </c>
      <c r="C68" s="533">
        <v>45243</v>
      </c>
      <c r="D68" s="534">
        <v>45598</v>
      </c>
      <c r="E68" s="652">
        <v>170000</v>
      </c>
    </row>
    <row r="69" spans="1:6" x14ac:dyDescent="0.25">
      <c r="A69" s="41"/>
      <c r="B69" s="532" t="s">
        <v>1054</v>
      </c>
      <c r="C69" s="292"/>
      <c r="D69" s="56"/>
      <c r="E69" s="653"/>
    </row>
    <row r="70" spans="1:6" x14ac:dyDescent="0.25">
      <c r="A70" s="39">
        <v>2</v>
      </c>
      <c r="B70" s="569" t="s">
        <v>1226</v>
      </c>
      <c r="C70" s="570" t="s">
        <v>1227</v>
      </c>
      <c r="D70" s="56">
        <v>65</v>
      </c>
      <c r="E70" s="56">
        <v>5053</v>
      </c>
    </row>
    <row r="71" spans="1:6" x14ac:dyDescent="0.25">
      <c r="A71" s="41">
        <v>3</v>
      </c>
      <c r="B71" s="569" t="s">
        <v>1231</v>
      </c>
      <c r="C71" s="570" t="s">
        <v>1230</v>
      </c>
      <c r="D71" s="56">
        <v>62</v>
      </c>
      <c r="E71" s="56">
        <v>10237</v>
      </c>
    </row>
    <row r="72" spans="1:6" x14ac:dyDescent="0.25">
      <c r="A72" s="39">
        <v>4</v>
      </c>
      <c r="B72" s="569" t="s">
        <v>1232</v>
      </c>
      <c r="C72" s="571" t="s">
        <v>1233</v>
      </c>
      <c r="D72" s="56">
        <v>61</v>
      </c>
      <c r="E72" s="56">
        <v>8586</v>
      </c>
    </row>
    <row r="73" spans="1:6" x14ac:dyDescent="0.25">
      <c r="A73" s="121">
        <v>5</v>
      </c>
      <c r="B73" s="566" t="s">
        <v>1234</v>
      </c>
      <c r="C73" s="572" t="s">
        <v>1235</v>
      </c>
      <c r="D73" s="105">
        <v>60</v>
      </c>
      <c r="E73" s="105">
        <v>12500</v>
      </c>
    </row>
    <row r="74" spans="1:6" x14ac:dyDescent="0.25">
      <c r="A74" s="121">
        <v>6</v>
      </c>
      <c r="B74" s="566" t="s">
        <v>1285</v>
      </c>
      <c r="C74" s="583" t="s">
        <v>1286</v>
      </c>
      <c r="D74" s="106">
        <v>33</v>
      </c>
      <c r="E74" s="106">
        <v>6321</v>
      </c>
    </row>
    <row r="75" spans="1:6" x14ac:dyDescent="0.25">
      <c r="A75" s="287">
        <v>7</v>
      </c>
      <c r="B75" s="566" t="s">
        <v>1322</v>
      </c>
      <c r="C75" s="583" t="s">
        <v>1323</v>
      </c>
      <c r="D75" s="106">
        <v>13</v>
      </c>
      <c r="E75" s="106">
        <v>3821</v>
      </c>
    </row>
    <row r="76" spans="1:6" x14ac:dyDescent="0.25">
      <c r="A76" s="121">
        <v>8</v>
      </c>
      <c r="B76" s="287"/>
      <c r="C76" s="293"/>
      <c r="D76" s="106"/>
      <c r="E76" s="106"/>
    </row>
    <row r="77" spans="1:6" x14ac:dyDescent="0.25">
      <c r="A77" s="51"/>
      <c r="B77" s="290"/>
      <c r="C77" s="44"/>
      <c r="D77" s="90"/>
      <c r="E77" s="90"/>
    </row>
    <row r="78" spans="1:6" x14ac:dyDescent="0.25">
      <c r="A78" s="28" t="s">
        <v>33</v>
      </c>
      <c r="B78" s="28" t="s">
        <v>46</v>
      </c>
      <c r="C78" s="28"/>
      <c r="D78" s="28"/>
      <c r="E78" s="28"/>
      <c r="F78" s="28"/>
    </row>
    <row r="79" spans="1:6" x14ac:dyDescent="0.25">
      <c r="B79" s="28" t="s">
        <v>47</v>
      </c>
      <c r="C79" s="28"/>
      <c r="D79" s="28"/>
      <c r="E79" s="28"/>
      <c r="F79" s="28"/>
    </row>
    <row r="80" spans="1:6" x14ac:dyDescent="0.25">
      <c r="B80" s="28" t="s">
        <v>48</v>
      </c>
      <c r="C80" s="28"/>
      <c r="D80" s="28"/>
      <c r="E80" s="28"/>
      <c r="F80" s="28"/>
    </row>
    <row r="81" spans="2:6" x14ac:dyDescent="0.25">
      <c r="B81" s="50" t="s">
        <v>55</v>
      </c>
      <c r="C81" s="29"/>
      <c r="D81" s="29"/>
      <c r="E81" s="29"/>
      <c r="F81" s="29"/>
    </row>
    <row r="82" spans="2:6" x14ac:dyDescent="0.25">
      <c r="B82" s="29" t="s">
        <v>50</v>
      </c>
      <c r="C82" s="29"/>
      <c r="D82" s="29"/>
      <c r="E82" s="29"/>
      <c r="F82" s="29"/>
    </row>
    <row r="83" spans="2:6" x14ac:dyDescent="0.25">
      <c r="B83" s="29" t="s">
        <v>51</v>
      </c>
      <c r="C83" s="29"/>
      <c r="D83" s="29"/>
      <c r="E83" s="29"/>
      <c r="F83" s="29"/>
    </row>
    <row r="86" spans="2:6" x14ac:dyDescent="0.25">
      <c r="B86" s="590" t="s">
        <v>1022</v>
      </c>
    </row>
    <row r="99" spans="1:1" x14ac:dyDescent="0.25">
      <c r="A99" t="s">
        <v>5</v>
      </c>
    </row>
  </sheetData>
  <mergeCells count="31">
    <mergeCell ref="E68:E69"/>
    <mergeCell ref="B61:C61"/>
    <mergeCell ref="B62:C62"/>
    <mergeCell ref="B63:C63"/>
    <mergeCell ref="B47:C47"/>
    <mergeCell ref="B60:C60"/>
    <mergeCell ref="B50:C50"/>
    <mergeCell ref="B51:C51"/>
    <mergeCell ref="B56:C56"/>
    <mergeCell ref="B59:C59"/>
    <mergeCell ref="B52:C52"/>
    <mergeCell ref="B53:C53"/>
    <mergeCell ref="B54:C54"/>
    <mergeCell ref="B48:C48"/>
    <mergeCell ref="B55:C55"/>
    <mergeCell ref="B5:E5"/>
    <mergeCell ref="B9:C9"/>
    <mergeCell ref="B10:E10"/>
    <mergeCell ref="B11:F11"/>
    <mergeCell ref="B58:C58"/>
    <mergeCell ref="B32:C32"/>
    <mergeCell ref="B34:C34"/>
    <mergeCell ref="B35:C35"/>
    <mergeCell ref="B37:C37"/>
    <mergeCell ref="B38:C38"/>
    <mergeCell ref="B39:C39"/>
    <mergeCell ref="B40:C40"/>
    <mergeCell ref="B49:C49"/>
    <mergeCell ref="B41:C41"/>
    <mergeCell ref="B42:C42"/>
    <mergeCell ref="B43:C43"/>
  </mergeCells>
  <pageMargins left="0.70866141732283472" right="0.70866141732283472" top="0.74803149606299213" bottom="0.74803149606299213" header="0.31496062992125984" footer="0.31496062992125984"/>
  <pageSetup paperSize="9" scale="95" fitToWidth="0" orientation="portrait" horizontalDpi="0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Лист33">
    <tabColor rgb="FF00B0F0"/>
  </sheetPr>
  <dimension ref="A1:M95"/>
  <sheetViews>
    <sheetView topLeftCell="A54" workbookViewId="0">
      <selection activeCell="M63" sqref="M63"/>
    </sheetView>
  </sheetViews>
  <sheetFormatPr defaultRowHeight="15" x14ac:dyDescent="0.25"/>
  <cols>
    <col min="1" max="1" width="4.5703125" customWidth="1"/>
    <col min="2" max="2" width="46.5703125" customWidth="1"/>
    <col min="3" max="3" width="11.42578125" customWidth="1"/>
    <col min="4" max="4" width="9.5703125" customWidth="1"/>
    <col min="5" max="5" width="12.140625" customWidth="1"/>
    <col min="6" max="6" width="10" customWidth="1"/>
    <col min="9" max="9" width="10.5703125" bestFit="1" customWidth="1"/>
    <col min="11" max="11" width="11.5703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98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591010.96</v>
      </c>
    </row>
    <row r="14" spans="1:6" x14ac:dyDescent="0.25">
      <c r="A14" s="19"/>
      <c r="B14" s="5" t="s">
        <v>394</v>
      </c>
      <c r="C14" s="5"/>
      <c r="D14" s="18"/>
      <c r="E14" s="79">
        <v>527905.05000000005</v>
      </c>
    </row>
    <row r="15" spans="1:6" x14ac:dyDescent="0.25">
      <c r="A15" s="13" t="s">
        <v>14</v>
      </c>
      <c r="B15" s="5" t="s">
        <v>654</v>
      </c>
      <c r="C15" s="5"/>
      <c r="D15" s="18"/>
      <c r="E15" s="79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1870266.02</v>
      </c>
    </row>
    <row r="19" spans="1:6" x14ac:dyDescent="0.25">
      <c r="A19" s="13"/>
      <c r="B19" s="25" t="s">
        <v>19</v>
      </c>
      <c r="C19" s="26"/>
      <c r="D19" s="27"/>
      <c r="E19" s="15">
        <v>1808866.22</v>
      </c>
    </row>
    <row r="20" spans="1:6" x14ac:dyDescent="0.25">
      <c r="A20" s="13"/>
      <c r="B20" s="25" t="s">
        <v>20</v>
      </c>
      <c r="C20" s="26"/>
      <c r="D20" s="27"/>
      <c r="E20" s="16">
        <f>B22+E19+B23</f>
        <v>1933309.46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28443.24</v>
      </c>
      <c r="C22" s="5"/>
      <c r="D22" s="5"/>
      <c r="E22" s="1"/>
    </row>
    <row r="23" spans="1:6" x14ac:dyDescent="0.25">
      <c r="A23" s="13"/>
      <c r="B23" s="594">
        <v>96000</v>
      </c>
      <c r="C23" s="5" t="s">
        <v>1359</v>
      </c>
      <c r="D23" s="5"/>
      <c r="E23" s="1"/>
    </row>
    <row r="24" spans="1:6" x14ac:dyDescent="0.25">
      <c r="A24" s="13"/>
      <c r="B24" s="24" t="s">
        <v>54</v>
      </c>
      <c r="C24" s="5"/>
      <c r="D24" s="5"/>
      <c r="E24" s="1"/>
    </row>
    <row r="25" spans="1:6" x14ac:dyDescent="0.25">
      <c r="A25" s="13"/>
      <c r="B25" s="427" t="s">
        <v>245</v>
      </c>
      <c r="C25" s="432">
        <v>45293</v>
      </c>
      <c r="D25" s="433">
        <v>1405.15</v>
      </c>
      <c r="E25" s="434">
        <v>89082.559999999998</v>
      </c>
      <c r="F25" s="267"/>
    </row>
    <row r="26" spans="1:6" x14ac:dyDescent="0.25">
      <c r="A26" s="13"/>
      <c r="B26" s="427" t="s">
        <v>246</v>
      </c>
      <c r="C26" s="432">
        <v>44355</v>
      </c>
      <c r="D26" s="433">
        <v>0</v>
      </c>
      <c r="E26" s="434">
        <v>72544.5</v>
      </c>
    </row>
    <row r="27" spans="1:6" x14ac:dyDescent="0.25">
      <c r="A27" s="13"/>
      <c r="B27" s="427" t="s">
        <v>959</v>
      </c>
      <c r="C27" s="432">
        <v>45261</v>
      </c>
      <c r="D27" s="433">
        <v>0</v>
      </c>
      <c r="E27" s="434">
        <v>6086.15</v>
      </c>
    </row>
    <row r="28" spans="1:6" x14ac:dyDescent="0.25">
      <c r="A28" s="13"/>
      <c r="B28" s="427" t="s">
        <v>960</v>
      </c>
      <c r="C28" s="432">
        <v>45222</v>
      </c>
      <c r="D28" s="433">
        <v>0</v>
      </c>
      <c r="E28" s="434">
        <v>5488.17</v>
      </c>
    </row>
    <row r="29" spans="1:6" x14ac:dyDescent="0.25">
      <c r="A29" s="13"/>
      <c r="B29" s="427" t="s">
        <v>570</v>
      </c>
      <c r="C29" s="432">
        <v>45253</v>
      </c>
      <c r="D29" s="433">
        <v>0</v>
      </c>
      <c r="E29" s="434">
        <v>22900.720000000001</v>
      </c>
    </row>
    <row r="30" spans="1:6" x14ac:dyDescent="0.25">
      <c r="A30" s="13"/>
      <c r="B30" s="427" t="s">
        <v>247</v>
      </c>
      <c r="C30" s="432">
        <v>41983</v>
      </c>
      <c r="D30" s="433">
        <v>0</v>
      </c>
      <c r="E30" s="434">
        <v>157968.10999999999</v>
      </c>
    </row>
    <row r="31" spans="1:6" x14ac:dyDescent="0.25">
      <c r="A31" s="13"/>
      <c r="B31" s="427" t="s">
        <v>571</v>
      </c>
      <c r="C31" s="432">
        <v>45113</v>
      </c>
      <c r="D31" s="433">
        <v>0</v>
      </c>
      <c r="E31" s="434">
        <v>15291.37</v>
      </c>
    </row>
    <row r="32" spans="1:6" x14ac:dyDescent="0.25">
      <c r="A32" s="13"/>
      <c r="B32" s="427" t="s">
        <v>961</v>
      </c>
      <c r="C32" s="432">
        <v>45270</v>
      </c>
      <c r="D32" s="433">
        <v>0</v>
      </c>
      <c r="E32" s="434">
        <v>10105.14</v>
      </c>
    </row>
    <row r="33" spans="1:11" x14ac:dyDescent="0.25">
      <c r="A33" s="13"/>
      <c r="B33" s="427" t="s">
        <v>572</v>
      </c>
      <c r="C33" s="432">
        <v>45272</v>
      </c>
      <c r="D33" s="433">
        <v>0</v>
      </c>
      <c r="E33" s="434">
        <v>33663.96</v>
      </c>
    </row>
    <row r="34" spans="1:11" x14ac:dyDescent="0.25">
      <c r="A34" s="13" t="s">
        <v>24</v>
      </c>
      <c r="B34" s="11" t="s">
        <v>38</v>
      </c>
      <c r="C34" s="11"/>
      <c r="D34" s="11"/>
      <c r="E34" s="14"/>
      <c r="F34" s="28"/>
    </row>
    <row r="35" spans="1:11" x14ac:dyDescent="0.25">
      <c r="A35" s="13"/>
      <c r="B35" s="11" t="s">
        <v>40</v>
      </c>
      <c r="C35" s="11"/>
      <c r="D35" s="11"/>
      <c r="E35" s="14"/>
      <c r="F35" s="28"/>
    </row>
    <row r="36" spans="1:11" x14ac:dyDescent="0.25">
      <c r="A36" s="13"/>
      <c r="B36" s="11" t="s">
        <v>39</v>
      </c>
      <c r="C36" s="5"/>
      <c r="D36" s="5"/>
      <c r="E36" s="1"/>
    </row>
    <row r="37" spans="1:11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1" x14ac:dyDescent="0.25">
      <c r="A38" s="8">
        <v>1</v>
      </c>
      <c r="B38" s="626" t="s">
        <v>391</v>
      </c>
      <c r="C38" s="627"/>
      <c r="D38" s="6"/>
      <c r="E38" s="73">
        <v>208299.44</v>
      </c>
    </row>
    <row r="39" spans="1:11" x14ac:dyDescent="0.25">
      <c r="A39" s="8">
        <v>2</v>
      </c>
      <c r="B39" s="628" t="s">
        <v>306</v>
      </c>
      <c r="C39" s="628"/>
      <c r="D39" s="6"/>
      <c r="E39" s="85">
        <v>12411.072</v>
      </c>
    </row>
    <row r="40" spans="1:11" x14ac:dyDescent="0.25">
      <c r="A40" s="8">
        <v>3</v>
      </c>
      <c r="B40" s="623" t="s">
        <v>307</v>
      </c>
      <c r="C40" s="623"/>
      <c r="D40" s="6"/>
      <c r="E40" s="73">
        <v>55849.824000000001</v>
      </c>
    </row>
    <row r="41" spans="1:11" x14ac:dyDescent="0.25">
      <c r="A41" s="8">
        <v>4</v>
      </c>
      <c r="B41" s="31" t="s">
        <v>395</v>
      </c>
      <c r="C41" s="31"/>
      <c r="D41" s="6"/>
      <c r="E41" s="73">
        <v>22960.483199999999</v>
      </c>
    </row>
    <row r="42" spans="1:11" x14ac:dyDescent="0.25">
      <c r="A42" s="8">
        <v>5</v>
      </c>
      <c r="B42" s="623" t="s">
        <v>2</v>
      </c>
      <c r="C42" s="623"/>
      <c r="D42" s="6"/>
      <c r="E42" s="85">
        <v>3430.4</v>
      </c>
      <c r="I42" s="85"/>
      <c r="K42" s="72"/>
    </row>
    <row r="43" spans="1:11" x14ac:dyDescent="0.25">
      <c r="A43" s="8">
        <v>6</v>
      </c>
      <c r="B43" s="623" t="s">
        <v>3</v>
      </c>
      <c r="C43" s="623"/>
      <c r="D43" s="6"/>
      <c r="E43" s="85">
        <v>8000</v>
      </c>
      <c r="I43" s="85"/>
      <c r="K43" s="72"/>
    </row>
    <row r="44" spans="1:11" x14ac:dyDescent="0.25">
      <c r="A44" s="8">
        <v>7</v>
      </c>
      <c r="B44" s="628" t="s">
        <v>31</v>
      </c>
      <c r="C44" s="628"/>
      <c r="D44" s="6"/>
      <c r="E44" s="85">
        <v>55849.824000000001</v>
      </c>
    </row>
    <row r="45" spans="1:11" x14ac:dyDescent="0.25">
      <c r="A45" s="8">
        <v>8</v>
      </c>
      <c r="B45" s="623" t="s">
        <v>308</v>
      </c>
      <c r="C45" s="623"/>
      <c r="D45" s="6"/>
      <c r="E45" s="73">
        <v>384.56</v>
      </c>
      <c r="I45" s="73"/>
      <c r="K45" s="72"/>
    </row>
    <row r="46" spans="1:11" x14ac:dyDescent="0.25">
      <c r="A46" s="8">
        <v>9</v>
      </c>
      <c r="B46" s="623" t="s">
        <v>309</v>
      </c>
      <c r="C46" s="623"/>
      <c r="D46" s="6"/>
      <c r="E46" s="73">
        <v>5067.3</v>
      </c>
      <c r="I46" s="73"/>
      <c r="K46" s="72"/>
    </row>
    <row r="47" spans="1:11" x14ac:dyDescent="0.25">
      <c r="A47" s="8">
        <v>10</v>
      </c>
      <c r="B47" s="718" t="s">
        <v>623</v>
      </c>
      <c r="C47" s="628"/>
      <c r="D47" s="6"/>
      <c r="E47" s="73">
        <v>25940.62</v>
      </c>
      <c r="K47" s="72"/>
    </row>
    <row r="48" spans="1:11" x14ac:dyDescent="0.25">
      <c r="A48" s="8">
        <v>11</v>
      </c>
      <c r="B48" s="623" t="s">
        <v>311</v>
      </c>
      <c r="C48" s="623"/>
      <c r="D48" s="6"/>
      <c r="E48" s="73">
        <v>99288.576000000001</v>
      </c>
    </row>
    <row r="49" spans="1:11" x14ac:dyDescent="0.25">
      <c r="A49" s="8">
        <v>12</v>
      </c>
      <c r="B49" s="279" t="s">
        <v>1372</v>
      </c>
      <c r="C49" s="279"/>
      <c r="D49" s="6"/>
      <c r="E49" s="73">
        <v>5529.19</v>
      </c>
    </row>
    <row r="50" spans="1:11" x14ac:dyDescent="0.25">
      <c r="A50" s="8">
        <v>13</v>
      </c>
      <c r="B50" s="623" t="s">
        <v>312</v>
      </c>
      <c r="C50" s="623"/>
      <c r="D50" s="6"/>
      <c r="E50" s="73">
        <v>167549.47200000001</v>
      </c>
      <c r="I50" s="72"/>
      <c r="J50" s="102"/>
      <c r="K50" s="72"/>
    </row>
    <row r="51" spans="1:11" x14ac:dyDescent="0.25">
      <c r="A51" s="8">
        <v>14</v>
      </c>
      <c r="B51" s="623" t="s">
        <v>313</v>
      </c>
      <c r="C51" s="623"/>
      <c r="D51" s="6"/>
      <c r="E51" s="73">
        <v>148932.86399999997</v>
      </c>
    </row>
    <row r="52" spans="1:11" x14ac:dyDescent="0.25">
      <c r="A52" s="8">
        <v>15</v>
      </c>
      <c r="B52" s="279" t="s">
        <v>331</v>
      </c>
      <c r="C52" s="279"/>
      <c r="D52" s="6"/>
      <c r="E52" s="73">
        <v>27476.3</v>
      </c>
    </row>
    <row r="53" spans="1:11" x14ac:dyDescent="0.25">
      <c r="A53" s="8">
        <v>16</v>
      </c>
      <c r="B53" s="623" t="s">
        <v>319</v>
      </c>
      <c r="C53" s="623"/>
      <c r="D53" s="6"/>
      <c r="E53" s="73">
        <v>1861</v>
      </c>
      <c r="I53" s="72"/>
    </row>
    <row r="54" spans="1:11" x14ac:dyDescent="0.25">
      <c r="A54" s="8">
        <v>17</v>
      </c>
      <c r="B54" s="623" t="s">
        <v>314</v>
      </c>
      <c r="C54" s="623"/>
      <c r="D54" s="6"/>
      <c r="E54" s="73">
        <v>133976.85</v>
      </c>
      <c r="I54" s="72"/>
      <c r="K54" s="72"/>
    </row>
    <row r="55" spans="1:11" x14ac:dyDescent="0.25">
      <c r="A55" s="8">
        <v>18</v>
      </c>
      <c r="B55" s="623" t="s">
        <v>883</v>
      </c>
      <c r="C55" s="623"/>
      <c r="D55" s="6"/>
      <c r="E55" s="73">
        <v>300348</v>
      </c>
      <c r="K55" s="72"/>
    </row>
    <row r="56" spans="1:11" x14ac:dyDescent="0.25">
      <c r="A56" s="8">
        <v>19</v>
      </c>
      <c r="B56" s="530" t="s">
        <v>1348</v>
      </c>
      <c r="C56" s="531"/>
      <c r="D56" s="6"/>
      <c r="E56" s="73">
        <v>15356.32</v>
      </c>
      <c r="K56" s="72"/>
    </row>
    <row r="57" spans="1:11" x14ac:dyDescent="0.25">
      <c r="A57" s="8">
        <v>20</v>
      </c>
      <c r="B57" s="626" t="s">
        <v>4</v>
      </c>
      <c r="C57" s="627"/>
      <c r="D57" s="6"/>
      <c r="E57" s="73">
        <v>263735.27999999997</v>
      </c>
    </row>
    <row r="58" spans="1:11" x14ac:dyDescent="0.25">
      <c r="A58" s="8">
        <v>21</v>
      </c>
      <c r="B58" s="623" t="s">
        <v>367</v>
      </c>
      <c r="C58" s="623"/>
      <c r="D58" s="6"/>
      <c r="E58" s="73">
        <v>110896.32000000001</v>
      </c>
      <c r="I58" s="73"/>
      <c r="K58" s="72"/>
    </row>
    <row r="59" spans="1:11" x14ac:dyDescent="0.25">
      <c r="A59" s="8">
        <v>22</v>
      </c>
      <c r="B59" s="626" t="s">
        <v>387</v>
      </c>
      <c r="C59" s="627"/>
      <c r="D59" s="6"/>
      <c r="E59" s="73">
        <v>54003</v>
      </c>
      <c r="I59" s="72"/>
      <c r="K59" s="72"/>
    </row>
    <row r="60" spans="1:11" x14ac:dyDescent="0.25">
      <c r="A60" s="8">
        <v>23</v>
      </c>
      <c r="B60" s="626" t="s">
        <v>388</v>
      </c>
      <c r="C60" s="627"/>
      <c r="D60" s="6"/>
      <c r="E60" s="73">
        <v>7984.32</v>
      </c>
      <c r="I60" s="72"/>
      <c r="K60" s="72"/>
    </row>
    <row r="61" spans="1:11" x14ac:dyDescent="0.25">
      <c r="A61" s="8">
        <v>24</v>
      </c>
      <c r="B61" s="626" t="s">
        <v>389</v>
      </c>
      <c r="C61" s="627"/>
      <c r="D61" s="6"/>
      <c r="E61" s="73">
        <v>159836.76</v>
      </c>
      <c r="I61" s="72"/>
      <c r="K61" s="72"/>
    </row>
    <row r="62" spans="1:11" x14ac:dyDescent="0.25">
      <c r="A62" s="8">
        <v>25</v>
      </c>
      <c r="B62" s="626" t="s">
        <v>390</v>
      </c>
      <c r="C62" s="627"/>
      <c r="D62" s="6"/>
      <c r="E62" s="73">
        <v>12822.12</v>
      </c>
      <c r="I62" s="72"/>
      <c r="K62" s="72"/>
    </row>
    <row r="63" spans="1:11" x14ac:dyDescent="0.25">
      <c r="A63" s="8">
        <v>26</v>
      </c>
      <c r="B63" s="624" t="s">
        <v>652</v>
      </c>
      <c r="C63" s="624"/>
      <c r="D63" s="6"/>
      <c r="E63" s="81">
        <f>SUM(E38:E62)</f>
        <v>1907789.8952000004</v>
      </c>
      <c r="I63" s="77"/>
    </row>
    <row r="64" spans="1:11" x14ac:dyDescent="0.25">
      <c r="A64" s="8">
        <v>27</v>
      </c>
      <c r="B64" s="624" t="s">
        <v>653</v>
      </c>
      <c r="C64" s="625"/>
      <c r="D64" s="6"/>
      <c r="E64" s="81">
        <f>E20</f>
        <v>1933309.46</v>
      </c>
      <c r="I64" s="101"/>
      <c r="J64" s="83"/>
    </row>
    <row r="65" spans="1:13" x14ac:dyDescent="0.25">
      <c r="A65" s="8"/>
      <c r="B65" s="624"/>
      <c r="C65" s="624"/>
      <c r="D65" s="6"/>
      <c r="E65" s="81"/>
      <c r="I65" s="156"/>
    </row>
    <row r="66" spans="1:13" x14ac:dyDescent="0.25">
      <c r="A66" s="8"/>
      <c r="B66" s="624"/>
      <c r="C66" s="624"/>
      <c r="D66" s="6"/>
      <c r="E66" s="81"/>
    </row>
    <row r="67" spans="1:13" x14ac:dyDescent="0.25">
      <c r="F67" s="76"/>
    </row>
    <row r="68" spans="1:13" x14ac:dyDescent="0.25">
      <c r="A68" s="28" t="s">
        <v>32</v>
      </c>
      <c r="B68" s="5" t="s">
        <v>348</v>
      </c>
      <c r="M68" s="353" t="s">
        <v>536</v>
      </c>
    </row>
    <row r="69" spans="1:13" x14ac:dyDescent="0.25">
      <c r="B69" s="11" t="s">
        <v>37</v>
      </c>
    </row>
    <row r="70" spans="1:13" x14ac:dyDescent="0.25">
      <c r="A70" s="38" t="s">
        <v>27</v>
      </c>
      <c r="B70" s="36" t="s">
        <v>41</v>
      </c>
      <c r="C70" s="33" t="s">
        <v>44</v>
      </c>
      <c r="D70" s="292" t="s">
        <v>611</v>
      </c>
      <c r="E70" s="33" t="s">
        <v>45</v>
      </c>
    </row>
    <row r="71" spans="1:13" x14ac:dyDescent="0.25">
      <c r="A71" s="116" t="s">
        <v>9</v>
      </c>
      <c r="B71" s="540" t="s">
        <v>1183</v>
      </c>
      <c r="C71" s="540" t="s">
        <v>1184</v>
      </c>
      <c r="D71" s="132">
        <v>41</v>
      </c>
      <c r="E71" s="132">
        <v>23700</v>
      </c>
    </row>
    <row r="72" spans="1:13" ht="30" x14ac:dyDescent="0.25">
      <c r="A72" s="116">
        <v>2</v>
      </c>
      <c r="B72" s="568" t="s">
        <v>1276</v>
      </c>
      <c r="C72" s="566" t="s">
        <v>1277</v>
      </c>
      <c r="D72" s="132">
        <v>38</v>
      </c>
      <c r="E72" s="132">
        <v>11075</v>
      </c>
    </row>
    <row r="73" spans="1:13" x14ac:dyDescent="0.25">
      <c r="A73" s="116">
        <v>3</v>
      </c>
      <c r="B73" s="287"/>
      <c r="C73" s="262"/>
      <c r="D73" s="106"/>
      <c r="E73" s="106"/>
    </row>
    <row r="74" spans="1:13" x14ac:dyDescent="0.25">
      <c r="A74" s="28" t="s">
        <v>33</v>
      </c>
      <c r="B74" s="28" t="s">
        <v>46</v>
      </c>
      <c r="C74" s="28"/>
      <c r="D74" s="28"/>
      <c r="E74" s="28"/>
      <c r="F74" s="28"/>
    </row>
    <row r="75" spans="1:13" x14ac:dyDescent="0.25">
      <c r="B75" s="28" t="s">
        <v>47</v>
      </c>
      <c r="C75" s="28"/>
      <c r="D75" s="28"/>
      <c r="E75" s="28"/>
      <c r="F75" s="28"/>
    </row>
    <row r="76" spans="1:13" x14ac:dyDescent="0.25">
      <c r="B76" s="28" t="s">
        <v>48</v>
      </c>
      <c r="C76" s="28"/>
      <c r="D76" s="28"/>
      <c r="E76" s="28"/>
      <c r="F76" s="28"/>
    </row>
    <row r="77" spans="1:13" x14ac:dyDescent="0.25">
      <c r="B77" s="50" t="s">
        <v>55</v>
      </c>
      <c r="C77" s="29"/>
      <c r="D77" s="29"/>
      <c r="E77" s="29"/>
      <c r="F77" s="29"/>
    </row>
    <row r="78" spans="1:13" x14ac:dyDescent="0.25">
      <c r="B78" s="29" t="s">
        <v>50</v>
      </c>
      <c r="C78" s="29"/>
      <c r="D78" s="29"/>
      <c r="E78" s="29"/>
      <c r="F78" s="29"/>
    </row>
    <row r="79" spans="1:13" x14ac:dyDescent="0.25">
      <c r="B79" s="29" t="s">
        <v>51</v>
      </c>
      <c r="C79" s="29"/>
      <c r="D79" s="29"/>
      <c r="E79" s="29"/>
      <c r="F79" s="29"/>
    </row>
    <row r="82" spans="1:2" x14ac:dyDescent="0.25">
      <c r="B82" s="590" t="s">
        <v>1022</v>
      </c>
    </row>
    <row r="95" spans="1:2" x14ac:dyDescent="0.25">
      <c r="A95" t="s">
        <v>5</v>
      </c>
    </row>
  </sheetData>
  <mergeCells count="31">
    <mergeCell ref="B44:C44"/>
    <mergeCell ref="B45:C45"/>
    <mergeCell ref="B46:C46"/>
    <mergeCell ref="B47:C47"/>
    <mergeCell ref="B48:C48"/>
    <mergeCell ref="B37:C37"/>
    <mergeCell ref="B39:C39"/>
    <mergeCell ref="B40:C40"/>
    <mergeCell ref="B42:C42"/>
    <mergeCell ref="B43:C43"/>
    <mergeCell ref="B38:C38"/>
    <mergeCell ref="B11:F11"/>
    <mergeCell ref="B12:F12"/>
    <mergeCell ref="B5:E5"/>
    <mergeCell ref="B9:C9"/>
    <mergeCell ref="B10:E10"/>
    <mergeCell ref="B50:C50"/>
    <mergeCell ref="B51:C51"/>
    <mergeCell ref="B53:C53"/>
    <mergeCell ref="B54:C54"/>
    <mergeCell ref="B55:C55"/>
    <mergeCell ref="B66:C66"/>
    <mergeCell ref="B57:C57"/>
    <mergeCell ref="B58:C58"/>
    <mergeCell ref="B63:C63"/>
    <mergeCell ref="B64:C64"/>
    <mergeCell ref="B65:C65"/>
    <mergeCell ref="B59:C59"/>
    <mergeCell ref="B60:C60"/>
    <mergeCell ref="B61:C61"/>
    <mergeCell ref="B62:C62"/>
  </mergeCells>
  <pageMargins left="0.69930555555555596" right="0.69930555555555596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Лист34">
    <tabColor rgb="FF00B0F0"/>
  </sheetPr>
  <dimension ref="A1:L88"/>
  <sheetViews>
    <sheetView topLeftCell="A44" workbookViewId="0">
      <selection activeCell="H54" sqref="H54"/>
    </sheetView>
  </sheetViews>
  <sheetFormatPr defaultRowHeight="15" x14ac:dyDescent="0.25"/>
  <cols>
    <col min="1" max="1" width="4.5703125" customWidth="1"/>
    <col min="2" max="2" width="45" customWidth="1"/>
    <col min="3" max="3" width="11.42578125" customWidth="1"/>
    <col min="4" max="4" width="10.140625" customWidth="1"/>
    <col min="5" max="5" width="11.42578125" customWidth="1"/>
    <col min="6" max="6" width="11.28515625" customWidth="1"/>
    <col min="10" max="10" width="10.85546875" customWidth="1"/>
    <col min="12" max="12" width="11.28515625" customWidth="1"/>
    <col min="13" max="13" width="8.71093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727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257233.54</v>
      </c>
    </row>
    <row r="14" spans="1:6" x14ac:dyDescent="0.25">
      <c r="A14" s="19"/>
      <c r="B14" s="5" t="s">
        <v>394</v>
      </c>
      <c r="C14" s="5"/>
      <c r="D14" s="18"/>
      <c r="E14" s="79">
        <v>223167.12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-476507.04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981575.59</v>
      </c>
    </row>
    <row r="19" spans="1:6" x14ac:dyDescent="0.25">
      <c r="A19" s="13"/>
      <c r="B19" s="25" t="s">
        <v>19</v>
      </c>
      <c r="C19" s="26"/>
      <c r="D19" s="27"/>
      <c r="E19" s="15">
        <v>954997.16</v>
      </c>
    </row>
    <row r="20" spans="1:6" x14ac:dyDescent="0.25">
      <c r="A20" s="13"/>
      <c r="B20" s="25" t="s">
        <v>20</v>
      </c>
      <c r="C20" s="26"/>
      <c r="D20" s="27"/>
      <c r="E20" s="16">
        <f>B22+E19</f>
        <v>1281997.1600000001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44">
        <v>327000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248</v>
      </c>
      <c r="C24" s="432">
        <v>43236</v>
      </c>
      <c r="D24" s="433">
        <v>0</v>
      </c>
      <c r="E24" s="434">
        <v>61085.83</v>
      </c>
      <c r="F24" s="267"/>
    </row>
    <row r="25" spans="1:6" x14ac:dyDescent="0.25">
      <c r="A25" s="13"/>
      <c r="B25" s="427" t="s">
        <v>962</v>
      </c>
      <c r="C25" s="432">
        <v>44659</v>
      </c>
      <c r="D25" s="433">
        <v>0</v>
      </c>
      <c r="E25" s="434">
        <v>8674.32</v>
      </c>
    </row>
    <row r="26" spans="1:6" x14ac:dyDescent="0.25">
      <c r="A26" s="13"/>
      <c r="B26" s="427" t="s">
        <v>249</v>
      </c>
      <c r="C26" s="432">
        <v>45155</v>
      </c>
      <c r="D26" s="433">
        <v>0</v>
      </c>
      <c r="E26" s="434">
        <v>18069.62</v>
      </c>
    </row>
    <row r="27" spans="1:6" x14ac:dyDescent="0.25">
      <c r="A27" s="13"/>
      <c r="B27" s="427" t="s">
        <v>250</v>
      </c>
      <c r="C27" s="432">
        <v>43825</v>
      </c>
      <c r="D27" s="433">
        <v>0</v>
      </c>
      <c r="E27" s="434">
        <v>36809.040000000001</v>
      </c>
    </row>
    <row r="28" spans="1:6" x14ac:dyDescent="0.25">
      <c r="A28" s="13"/>
      <c r="B28" s="427" t="s">
        <v>573</v>
      </c>
      <c r="C28" s="432">
        <v>45175</v>
      </c>
      <c r="D28" s="433">
        <v>0</v>
      </c>
      <c r="E28" s="434">
        <v>4013.68</v>
      </c>
    </row>
    <row r="29" spans="1:6" x14ac:dyDescent="0.25">
      <c r="A29" s="13"/>
      <c r="B29" s="61"/>
      <c r="C29" s="62"/>
      <c r="D29" s="63"/>
      <c r="E29" s="64"/>
    </row>
    <row r="30" spans="1:6" x14ac:dyDescent="0.25">
      <c r="A30" s="13" t="s">
        <v>24</v>
      </c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12" x14ac:dyDescent="0.25">
      <c r="A33" s="8" t="s">
        <v>27</v>
      </c>
      <c r="B33" s="639" t="s">
        <v>28</v>
      </c>
      <c r="C33" s="640"/>
      <c r="D33" s="6"/>
      <c r="E33" s="12" t="s">
        <v>29</v>
      </c>
    </row>
    <row r="34" spans="1:12" x14ac:dyDescent="0.25">
      <c r="A34" s="8">
        <v>1</v>
      </c>
      <c r="B34" s="626" t="s">
        <v>391</v>
      </c>
      <c r="C34" s="627"/>
      <c r="D34" s="6"/>
      <c r="E34" s="73">
        <v>226942.84</v>
      </c>
    </row>
    <row r="35" spans="1:12" x14ac:dyDescent="0.25">
      <c r="A35" s="8">
        <v>2</v>
      </c>
      <c r="B35" s="628" t="s">
        <v>306</v>
      </c>
      <c r="C35" s="628"/>
      <c r="D35" s="6"/>
      <c r="E35" s="73">
        <v>11950.524000000001</v>
      </c>
    </row>
    <row r="36" spans="1:12" x14ac:dyDescent="0.25">
      <c r="A36" s="8">
        <v>3</v>
      </c>
      <c r="B36" s="623" t="s">
        <v>307</v>
      </c>
      <c r="C36" s="623"/>
      <c r="D36" s="6"/>
      <c r="E36" s="73">
        <v>49208.04</v>
      </c>
    </row>
    <row r="37" spans="1:12" x14ac:dyDescent="0.25">
      <c r="A37" s="8">
        <v>4</v>
      </c>
      <c r="B37" s="31" t="s">
        <v>395</v>
      </c>
      <c r="C37" s="31"/>
      <c r="D37" s="6"/>
      <c r="E37" s="73">
        <v>16168.356</v>
      </c>
    </row>
    <row r="38" spans="1:12" x14ac:dyDescent="0.25">
      <c r="A38" s="8">
        <v>5</v>
      </c>
      <c r="B38" s="623" t="s">
        <v>2</v>
      </c>
      <c r="C38" s="623"/>
      <c r="D38" s="6"/>
      <c r="E38" s="73">
        <v>6239.2</v>
      </c>
      <c r="J38" s="73"/>
      <c r="L38" s="72"/>
    </row>
    <row r="39" spans="1:12" x14ac:dyDescent="0.25">
      <c r="A39" s="8">
        <v>6</v>
      </c>
      <c r="B39" s="623" t="s">
        <v>3</v>
      </c>
      <c r="C39" s="623"/>
      <c r="D39" s="6"/>
      <c r="E39" s="73">
        <v>4000</v>
      </c>
      <c r="J39" s="73"/>
      <c r="L39" s="72"/>
    </row>
    <row r="40" spans="1:12" x14ac:dyDescent="0.25">
      <c r="A40" s="8">
        <v>7</v>
      </c>
      <c r="B40" s="628" t="s">
        <v>31</v>
      </c>
      <c r="C40" s="628"/>
      <c r="D40" s="6"/>
      <c r="E40" s="73">
        <v>56237.760000000009</v>
      </c>
      <c r="J40" s="72"/>
    </row>
    <row r="41" spans="1:12" x14ac:dyDescent="0.25">
      <c r="A41" s="8">
        <v>8</v>
      </c>
      <c r="B41" s="623" t="s">
        <v>308</v>
      </c>
      <c r="C41" s="623"/>
      <c r="D41" s="6"/>
      <c r="E41" s="73">
        <v>769.12</v>
      </c>
      <c r="J41" s="73"/>
      <c r="L41" s="72"/>
    </row>
    <row r="42" spans="1:12" x14ac:dyDescent="0.25">
      <c r="A42" s="8">
        <v>9</v>
      </c>
      <c r="B42" s="623" t="s">
        <v>309</v>
      </c>
      <c r="C42" s="623"/>
      <c r="D42" s="6"/>
      <c r="E42" s="73">
        <v>3537.25</v>
      </c>
      <c r="J42" s="73"/>
      <c r="L42" s="72"/>
    </row>
    <row r="43" spans="1:12" x14ac:dyDescent="0.25">
      <c r="A43" s="8">
        <v>10</v>
      </c>
      <c r="B43" s="628" t="s">
        <v>310</v>
      </c>
      <c r="C43" s="628"/>
      <c r="D43" s="6"/>
      <c r="E43" s="73">
        <v>22800</v>
      </c>
      <c r="J43" s="72"/>
      <c r="L43" s="72"/>
    </row>
    <row r="44" spans="1:12" x14ac:dyDescent="0.25">
      <c r="A44" s="8">
        <v>11</v>
      </c>
      <c r="B44" s="623" t="s">
        <v>1374</v>
      </c>
      <c r="C44" s="623"/>
      <c r="D44" s="6"/>
      <c r="E44" s="73">
        <v>172228.14</v>
      </c>
      <c r="J44" s="72"/>
    </row>
    <row r="45" spans="1:12" x14ac:dyDescent="0.25">
      <c r="A45" s="8">
        <v>12</v>
      </c>
      <c r="B45" s="623" t="s">
        <v>351</v>
      </c>
      <c r="C45" s="623"/>
      <c r="D45" s="6"/>
      <c r="E45" s="73">
        <v>0</v>
      </c>
      <c r="L45" s="72"/>
    </row>
    <row r="46" spans="1:12" x14ac:dyDescent="0.25">
      <c r="A46" s="8">
        <v>13</v>
      </c>
      <c r="B46" s="623" t="s">
        <v>625</v>
      </c>
      <c r="C46" s="623"/>
      <c r="D46" s="6"/>
      <c r="E46" s="81">
        <v>0</v>
      </c>
      <c r="L46" s="72"/>
    </row>
    <row r="47" spans="1:12" x14ac:dyDescent="0.25">
      <c r="A47" s="8">
        <v>14</v>
      </c>
      <c r="B47" s="623" t="s">
        <v>319</v>
      </c>
      <c r="C47" s="623"/>
      <c r="D47" s="6"/>
      <c r="E47" s="73">
        <v>2133</v>
      </c>
      <c r="J47" s="72"/>
    </row>
    <row r="48" spans="1:12" x14ac:dyDescent="0.25">
      <c r="A48" s="8">
        <v>15</v>
      </c>
      <c r="B48" s="623" t="s">
        <v>314</v>
      </c>
      <c r="C48" s="623"/>
      <c r="D48" s="6"/>
      <c r="E48" s="73">
        <v>78039.45</v>
      </c>
      <c r="J48" s="72"/>
      <c r="L48" s="72"/>
    </row>
    <row r="49" spans="1:12" x14ac:dyDescent="0.25">
      <c r="A49" s="8">
        <v>16</v>
      </c>
      <c r="B49" s="623" t="s">
        <v>352</v>
      </c>
      <c r="C49" s="623"/>
      <c r="D49" s="6"/>
      <c r="E49" s="73">
        <v>8059.27</v>
      </c>
      <c r="L49" s="72"/>
    </row>
    <row r="50" spans="1:12" x14ac:dyDescent="0.25">
      <c r="A50" s="8">
        <v>17</v>
      </c>
      <c r="B50" s="626" t="s">
        <v>4</v>
      </c>
      <c r="C50" s="627"/>
      <c r="D50" s="6"/>
      <c r="E50" s="73">
        <v>297259.82</v>
      </c>
    </row>
    <row r="51" spans="1:12" x14ac:dyDescent="0.25">
      <c r="A51" s="8">
        <v>18</v>
      </c>
      <c r="B51" s="623" t="s">
        <v>366</v>
      </c>
      <c r="C51" s="623"/>
      <c r="D51" s="6"/>
      <c r="E51" s="73">
        <v>77411.570000000007</v>
      </c>
      <c r="J51" s="72"/>
      <c r="L51" s="72"/>
    </row>
    <row r="52" spans="1:12" x14ac:dyDescent="0.25">
      <c r="A52" s="8">
        <v>19</v>
      </c>
      <c r="B52" s="626" t="s">
        <v>387</v>
      </c>
      <c r="C52" s="627"/>
      <c r="D52" s="6"/>
      <c r="E52" s="73">
        <v>54268.800000000003</v>
      </c>
      <c r="L52" s="72"/>
    </row>
    <row r="53" spans="1:12" x14ac:dyDescent="0.25">
      <c r="A53" s="8">
        <v>20</v>
      </c>
      <c r="B53" s="626" t="s">
        <v>388</v>
      </c>
      <c r="C53" s="627"/>
      <c r="D53" s="6"/>
      <c r="E53" s="73">
        <v>8023.2</v>
      </c>
      <c r="L53" s="72"/>
    </row>
    <row r="54" spans="1:12" x14ac:dyDescent="0.25">
      <c r="A54" s="8">
        <v>21</v>
      </c>
      <c r="B54" s="626" t="s">
        <v>389</v>
      </c>
      <c r="C54" s="627"/>
      <c r="D54" s="6"/>
      <c r="E54" s="73">
        <v>136351.56</v>
      </c>
      <c r="L54" s="72"/>
    </row>
    <row r="55" spans="1:12" x14ac:dyDescent="0.25">
      <c r="A55" s="8">
        <v>22</v>
      </c>
      <c r="B55" s="626" t="s">
        <v>390</v>
      </c>
      <c r="C55" s="627"/>
      <c r="D55" s="6"/>
      <c r="E55" s="73">
        <v>12887.04</v>
      </c>
      <c r="L55" s="72"/>
    </row>
    <row r="56" spans="1:12" x14ac:dyDescent="0.25">
      <c r="A56" s="8">
        <v>23</v>
      </c>
      <c r="B56" s="624" t="s">
        <v>652</v>
      </c>
      <c r="C56" s="624"/>
      <c r="D56" s="6"/>
      <c r="E56" s="81">
        <f>SUM(E34:E55)</f>
        <v>1244514.9400000002</v>
      </c>
      <c r="J56" s="77"/>
    </row>
    <row r="57" spans="1:12" x14ac:dyDescent="0.25">
      <c r="A57" s="8">
        <v>24</v>
      </c>
      <c r="B57" s="624" t="s">
        <v>653</v>
      </c>
      <c r="C57" s="625"/>
      <c r="D57" s="6"/>
      <c r="E57" s="81">
        <f>E20</f>
        <v>1281997.1600000001</v>
      </c>
      <c r="J57" s="101"/>
    </row>
    <row r="58" spans="1:12" x14ac:dyDescent="0.25">
      <c r="A58" s="8"/>
      <c r="B58" s="624"/>
      <c r="C58" s="624"/>
      <c r="D58" s="6"/>
      <c r="E58" s="81"/>
      <c r="J58" s="167"/>
    </row>
    <row r="59" spans="1:12" x14ac:dyDescent="0.25">
      <c r="A59" s="8"/>
      <c r="B59" s="624"/>
      <c r="C59" s="624"/>
      <c r="D59" s="6"/>
      <c r="E59" s="81"/>
      <c r="J59" s="90"/>
    </row>
    <row r="60" spans="1:12" ht="29.25" customHeight="1" x14ac:dyDescent="0.25">
      <c r="A60" s="5" t="s">
        <v>348</v>
      </c>
      <c r="E60" s="87"/>
      <c r="F60" s="76"/>
      <c r="J60" s="90"/>
    </row>
    <row r="61" spans="1:12" ht="15" customHeight="1" x14ac:dyDescent="0.25">
      <c r="A61" s="11" t="s">
        <v>37</v>
      </c>
      <c r="J61" s="90"/>
    </row>
    <row r="62" spans="1:12" x14ac:dyDescent="0.25">
      <c r="A62" s="38" t="s">
        <v>27</v>
      </c>
      <c r="B62" s="36" t="s">
        <v>41</v>
      </c>
      <c r="C62" s="33" t="s">
        <v>44</v>
      </c>
      <c r="D62" s="288" t="s">
        <v>611</v>
      </c>
      <c r="E62" s="33" t="s">
        <v>45</v>
      </c>
    </row>
    <row r="63" spans="1:12" x14ac:dyDescent="0.25">
      <c r="A63" s="115" t="s">
        <v>9</v>
      </c>
      <c r="B63" s="550" t="s">
        <v>1080</v>
      </c>
      <c r="C63" s="547">
        <v>45258</v>
      </c>
      <c r="D63" s="56">
        <v>140</v>
      </c>
      <c r="E63" s="56">
        <v>16200</v>
      </c>
    </row>
    <row r="64" spans="1:12" x14ac:dyDescent="0.25">
      <c r="A64" s="115" t="s">
        <v>13</v>
      </c>
      <c r="B64" s="532" t="s">
        <v>1194</v>
      </c>
      <c r="C64" s="552" t="s">
        <v>1191</v>
      </c>
      <c r="D64" s="56">
        <v>25</v>
      </c>
      <c r="E64" s="56">
        <v>20250</v>
      </c>
    </row>
    <row r="65" spans="1:6" x14ac:dyDescent="0.25">
      <c r="A65" s="56" t="s">
        <v>14</v>
      </c>
      <c r="B65" s="261"/>
      <c r="C65" s="297"/>
      <c r="D65" s="56"/>
      <c r="E65" s="56"/>
    </row>
    <row r="66" spans="1:6" x14ac:dyDescent="0.25">
      <c r="A66" s="28" t="s">
        <v>33</v>
      </c>
      <c r="B66" s="28" t="s">
        <v>46</v>
      </c>
      <c r="C66" s="28"/>
      <c r="D66" s="28"/>
      <c r="E66" s="28"/>
      <c r="F66" s="28"/>
    </row>
    <row r="67" spans="1:6" x14ac:dyDescent="0.25">
      <c r="B67" s="28" t="s">
        <v>47</v>
      </c>
      <c r="C67" s="28"/>
      <c r="D67" s="28"/>
      <c r="E67" s="28"/>
      <c r="F67" s="28"/>
    </row>
    <row r="68" spans="1:6" x14ac:dyDescent="0.25">
      <c r="B68" s="28" t="s">
        <v>48</v>
      </c>
      <c r="C68" s="28"/>
      <c r="D68" s="28"/>
      <c r="E68" s="28"/>
      <c r="F68" s="28"/>
    </row>
    <row r="69" spans="1:6" x14ac:dyDescent="0.25">
      <c r="B69" s="50" t="s">
        <v>55</v>
      </c>
      <c r="C69" s="29"/>
      <c r="D69" s="29"/>
      <c r="E69" s="29"/>
      <c r="F69" s="29"/>
    </row>
    <row r="70" spans="1:6" x14ac:dyDescent="0.25">
      <c r="B70" s="29" t="s">
        <v>50</v>
      </c>
      <c r="C70" s="29"/>
      <c r="D70" s="29"/>
      <c r="E70" s="29"/>
      <c r="F70" s="29"/>
    </row>
    <row r="71" spans="1:6" x14ac:dyDescent="0.25">
      <c r="B71" s="51" t="s">
        <v>84</v>
      </c>
      <c r="C71" s="29"/>
      <c r="D71" s="29"/>
      <c r="E71" s="29"/>
      <c r="F71" s="29"/>
    </row>
    <row r="72" spans="1:6" ht="18.75" x14ac:dyDescent="0.3">
      <c r="B72" s="50" t="s">
        <v>56</v>
      </c>
      <c r="E72" s="608">
        <v>2802000</v>
      </c>
    </row>
    <row r="73" spans="1:6" ht="18.75" x14ac:dyDescent="0.3">
      <c r="B73" s="50" t="s">
        <v>57</v>
      </c>
      <c r="E73" s="609">
        <v>3169909</v>
      </c>
    </row>
    <row r="75" spans="1:6" x14ac:dyDescent="0.25">
      <c r="B75" s="590" t="s">
        <v>1022</v>
      </c>
    </row>
    <row r="88" spans="1:1" x14ac:dyDescent="0.25">
      <c r="A88" t="s">
        <v>5</v>
      </c>
    </row>
  </sheetData>
  <mergeCells count="31">
    <mergeCell ref="B43:C43"/>
    <mergeCell ref="B44:C44"/>
    <mergeCell ref="B45:C45"/>
    <mergeCell ref="B46:C46"/>
    <mergeCell ref="B47:C47"/>
    <mergeCell ref="B40:C40"/>
    <mergeCell ref="B41:C41"/>
    <mergeCell ref="B42:C42"/>
    <mergeCell ref="B33:C33"/>
    <mergeCell ref="B35:C35"/>
    <mergeCell ref="B36:C36"/>
    <mergeCell ref="B38:C38"/>
    <mergeCell ref="B39:C39"/>
    <mergeCell ref="B34:C34"/>
    <mergeCell ref="B11:F11"/>
    <mergeCell ref="B12:F12"/>
    <mergeCell ref="B5:E5"/>
    <mergeCell ref="B9:C9"/>
    <mergeCell ref="B10:E10"/>
    <mergeCell ref="B59:C59"/>
    <mergeCell ref="B48:C48"/>
    <mergeCell ref="B49:C49"/>
    <mergeCell ref="B50:C50"/>
    <mergeCell ref="B51:C51"/>
    <mergeCell ref="B56:C56"/>
    <mergeCell ref="B57:C57"/>
    <mergeCell ref="B58:C58"/>
    <mergeCell ref="B52:C52"/>
    <mergeCell ref="B53:C53"/>
    <mergeCell ref="B54:C54"/>
    <mergeCell ref="B55:C55"/>
  </mergeCells>
  <pageMargins left="0.69930555555555596" right="0.69930555555555596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Лист35">
    <tabColor rgb="FF00B0F0"/>
  </sheetPr>
  <dimension ref="A1:M96"/>
  <sheetViews>
    <sheetView topLeftCell="A67" workbookViewId="0">
      <selection activeCell="M75" sqref="M7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9.5703125" customWidth="1"/>
    <col min="5" max="5" width="12" customWidth="1"/>
    <col min="6" max="6" width="10" customWidth="1"/>
    <col min="10" max="10" width="10.5703125" bestFit="1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100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895058.17</v>
      </c>
    </row>
    <row r="14" spans="1:6" x14ac:dyDescent="0.25">
      <c r="A14" s="19"/>
      <c r="B14" s="5" t="s">
        <v>394</v>
      </c>
      <c r="C14" s="5"/>
      <c r="D14" s="18"/>
      <c r="E14" s="79">
        <v>780717.27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-656598.31999999995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1825299.57</v>
      </c>
    </row>
    <row r="19" spans="1:6" x14ac:dyDescent="0.25">
      <c r="A19" s="13"/>
      <c r="B19" s="25" t="s">
        <v>19</v>
      </c>
      <c r="C19" s="26"/>
      <c r="D19" s="27"/>
      <c r="E19" s="15">
        <v>1715616.79</v>
      </c>
    </row>
    <row r="20" spans="1:6" x14ac:dyDescent="0.25">
      <c r="A20" s="13"/>
      <c r="B20" s="25" t="s">
        <v>20</v>
      </c>
      <c r="C20" s="26"/>
      <c r="D20" s="27"/>
      <c r="E20" s="16">
        <f>B22+E19</f>
        <v>1746460.03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30843.24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963</v>
      </c>
      <c r="C24" s="432">
        <v>43159</v>
      </c>
      <c r="D24" s="433">
        <v>0</v>
      </c>
      <c r="E24" s="434">
        <v>178546.35</v>
      </c>
      <c r="F24" s="267"/>
    </row>
    <row r="25" spans="1:6" x14ac:dyDescent="0.25">
      <c r="A25" s="13"/>
      <c r="B25" s="427" t="s">
        <v>964</v>
      </c>
      <c r="C25" s="432">
        <v>45247</v>
      </c>
      <c r="D25" s="433">
        <v>0</v>
      </c>
      <c r="E25" s="434">
        <v>9750.1200000000008</v>
      </c>
    </row>
    <row r="26" spans="1:6" x14ac:dyDescent="0.25">
      <c r="A26" s="13"/>
      <c r="B26" s="427" t="s">
        <v>965</v>
      </c>
      <c r="C26" s="432">
        <v>44586</v>
      </c>
      <c r="D26" s="433">
        <v>0</v>
      </c>
      <c r="E26" s="434">
        <v>11664.02</v>
      </c>
    </row>
    <row r="27" spans="1:6" x14ac:dyDescent="0.25">
      <c r="A27" s="13"/>
      <c r="B27" s="427" t="s">
        <v>966</v>
      </c>
      <c r="C27" s="432">
        <v>44937</v>
      </c>
      <c r="D27" s="433">
        <v>0</v>
      </c>
      <c r="E27" s="434">
        <v>17686.599999999999</v>
      </c>
    </row>
    <row r="28" spans="1:6" x14ac:dyDescent="0.25">
      <c r="A28" s="13"/>
      <c r="B28" s="427" t="s">
        <v>967</v>
      </c>
      <c r="C28" s="432"/>
      <c r="D28" s="433">
        <v>0</v>
      </c>
      <c r="E28" s="434">
        <v>258644.75</v>
      </c>
    </row>
    <row r="29" spans="1:6" x14ac:dyDescent="0.25">
      <c r="A29" s="13"/>
      <c r="B29" s="427" t="s">
        <v>968</v>
      </c>
      <c r="C29" s="432">
        <v>44074</v>
      </c>
      <c r="D29" s="433">
        <v>0</v>
      </c>
      <c r="E29" s="434">
        <v>90010.06</v>
      </c>
    </row>
    <row r="30" spans="1:6" x14ac:dyDescent="0.25">
      <c r="A30" s="13"/>
      <c r="B30" s="427" t="s">
        <v>969</v>
      </c>
      <c r="C30" s="432">
        <v>45111</v>
      </c>
      <c r="D30" s="433">
        <v>0</v>
      </c>
      <c r="E30" s="434">
        <v>17190.78</v>
      </c>
    </row>
    <row r="31" spans="1:6" x14ac:dyDescent="0.25">
      <c r="A31" s="13"/>
      <c r="B31" s="427" t="s">
        <v>970</v>
      </c>
      <c r="C31" s="432">
        <v>45290</v>
      </c>
      <c r="D31" s="433">
        <v>1500</v>
      </c>
      <c r="E31" s="434">
        <v>14483.11</v>
      </c>
    </row>
    <row r="32" spans="1:6" x14ac:dyDescent="0.25">
      <c r="A32" s="13"/>
      <c r="B32" s="427" t="s">
        <v>971</v>
      </c>
      <c r="C32" s="432">
        <v>43915</v>
      </c>
      <c r="D32" s="433">
        <v>0</v>
      </c>
      <c r="E32" s="434">
        <v>79128.23</v>
      </c>
    </row>
    <row r="33" spans="1:12" x14ac:dyDescent="0.25">
      <c r="A33" s="13"/>
      <c r="B33" s="61"/>
      <c r="C33" s="61"/>
      <c r="D33" s="64"/>
      <c r="E33" s="64"/>
    </row>
    <row r="34" spans="1:12" x14ac:dyDescent="0.25">
      <c r="A34" s="13" t="s">
        <v>24</v>
      </c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40</v>
      </c>
      <c r="C35" s="11"/>
      <c r="D35" s="11"/>
      <c r="E35" s="14"/>
      <c r="F35" s="28"/>
    </row>
    <row r="36" spans="1:12" x14ac:dyDescent="0.25">
      <c r="A36" s="13"/>
      <c r="B36" s="11" t="s">
        <v>39</v>
      </c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9" t="s">
        <v>391</v>
      </c>
      <c r="C38" s="60"/>
      <c r="D38" s="6"/>
      <c r="E38" s="73">
        <v>183482.85</v>
      </c>
    </row>
    <row r="39" spans="1:12" x14ac:dyDescent="0.25">
      <c r="A39" s="8">
        <v>2</v>
      </c>
      <c r="B39" s="628" t="s">
        <v>306</v>
      </c>
      <c r="C39" s="628"/>
      <c r="D39" s="6"/>
      <c r="E39" s="85">
        <v>14860.949999999999</v>
      </c>
    </row>
    <row r="40" spans="1:12" x14ac:dyDescent="0.25">
      <c r="A40" s="8">
        <v>3</v>
      </c>
      <c r="B40" s="623" t="s">
        <v>307</v>
      </c>
      <c r="C40" s="623"/>
      <c r="D40" s="6"/>
      <c r="E40" s="73">
        <v>53499.42</v>
      </c>
    </row>
    <row r="41" spans="1:12" x14ac:dyDescent="0.25">
      <c r="A41" s="8">
        <v>4</v>
      </c>
      <c r="B41" s="31" t="s">
        <v>395</v>
      </c>
      <c r="C41" s="31"/>
      <c r="D41" s="6"/>
      <c r="E41" s="73">
        <v>8322.1319999999996</v>
      </c>
    </row>
    <row r="42" spans="1:12" x14ac:dyDescent="0.25">
      <c r="A42" s="8">
        <v>5</v>
      </c>
      <c r="B42" s="623" t="s">
        <v>2</v>
      </c>
      <c r="C42" s="623"/>
      <c r="D42" s="6"/>
      <c r="E42" s="85">
        <v>3479.2</v>
      </c>
      <c r="J42" s="85"/>
      <c r="L42" s="72"/>
    </row>
    <row r="43" spans="1:12" x14ac:dyDescent="0.25">
      <c r="A43" s="8">
        <v>6</v>
      </c>
      <c r="B43" s="623" t="s">
        <v>3</v>
      </c>
      <c r="C43" s="623"/>
      <c r="D43" s="6"/>
      <c r="E43" s="85">
        <v>16000</v>
      </c>
      <c r="J43" s="85"/>
      <c r="L43" s="72"/>
    </row>
    <row r="44" spans="1:12" x14ac:dyDescent="0.25">
      <c r="A44" s="8">
        <v>7</v>
      </c>
      <c r="B44" s="628" t="s">
        <v>31</v>
      </c>
      <c r="C44" s="628"/>
      <c r="D44" s="6"/>
      <c r="E44" s="85">
        <v>53499.42</v>
      </c>
      <c r="J44" s="72"/>
    </row>
    <row r="45" spans="1:12" x14ac:dyDescent="0.25">
      <c r="A45" s="8">
        <v>8</v>
      </c>
      <c r="B45" s="623" t="s">
        <v>308</v>
      </c>
      <c r="C45" s="623"/>
      <c r="D45" s="6"/>
      <c r="E45" s="73">
        <v>769.12</v>
      </c>
      <c r="J45" s="73"/>
      <c r="L45" s="72"/>
    </row>
    <row r="46" spans="1:12" x14ac:dyDescent="0.25">
      <c r="A46" s="8">
        <v>9</v>
      </c>
      <c r="B46" s="623" t="s">
        <v>309</v>
      </c>
      <c r="C46" s="623"/>
      <c r="D46" s="6"/>
      <c r="E46" s="73">
        <v>4816.74</v>
      </c>
      <c r="J46" s="73"/>
      <c r="L46" s="72"/>
    </row>
    <row r="47" spans="1:12" x14ac:dyDescent="0.25">
      <c r="A47" s="8">
        <v>10</v>
      </c>
      <c r="B47" s="623" t="s">
        <v>330</v>
      </c>
      <c r="C47" s="623"/>
      <c r="D47" s="6"/>
      <c r="E47" s="73">
        <v>5852</v>
      </c>
      <c r="L47" s="72"/>
    </row>
    <row r="48" spans="1:12" x14ac:dyDescent="0.25">
      <c r="A48" s="8">
        <v>11</v>
      </c>
      <c r="B48" s="623" t="s">
        <v>311</v>
      </c>
      <c r="C48" s="623"/>
      <c r="D48" s="6"/>
      <c r="E48" s="73">
        <v>92137.889999999985</v>
      </c>
      <c r="J48" s="72"/>
    </row>
    <row r="49" spans="1:13" x14ac:dyDescent="0.25">
      <c r="A49" s="8">
        <v>12</v>
      </c>
      <c r="B49" s="623" t="s">
        <v>312</v>
      </c>
      <c r="C49" s="623"/>
      <c r="D49" s="6"/>
      <c r="E49" s="73">
        <v>166442.63999999996</v>
      </c>
    </row>
    <row r="50" spans="1:13" x14ac:dyDescent="0.25">
      <c r="A50" s="8">
        <v>13</v>
      </c>
      <c r="B50" s="623" t="s">
        <v>313</v>
      </c>
      <c r="C50" s="623"/>
      <c r="D50" s="6"/>
      <c r="E50" s="73">
        <v>186360</v>
      </c>
      <c r="J50" s="72"/>
      <c r="L50" s="72"/>
    </row>
    <row r="51" spans="1:13" x14ac:dyDescent="0.25">
      <c r="A51" s="8">
        <v>14</v>
      </c>
      <c r="B51" s="626" t="s">
        <v>336</v>
      </c>
      <c r="C51" s="627"/>
      <c r="D51" s="6"/>
      <c r="E51" s="73">
        <v>15244.59</v>
      </c>
      <c r="L51" s="72"/>
    </row>
    <row r="52" spans="1:13" x14ac:dyDescent="0.25">
      <c r="A52" s="8">
        <v>15</v>
      </c>
      <c r="B52" s="626" t="s">
        <v>337</v>
      </c>
      <c r="C52" s="627"/>
      <c r="D52" s="6"/>
      <c r="E52" s="73">
        <v>10804</v>
      </c>
      <c r="L52" s="72"/>
    </row>
    <row r="53" spans="1:13" x14ac:dyDescent="0.25">
      <c r="A53" s="8">
        <v>16</v>
      </c>
      <c r="B53" s="623" t="s">
        <v>319</v>
      </c>
      <c r="C53" s="623"/>
      <c r="D53" s="6"/>
      <c r="E53" s="73">
        <v>1821</v>
      </c>
      <c r="J53" s="72"/>
    </row>
    <row r="54" spans="1:13" x14ac:dyDescent="0.25">
      <c r="A54" s="8">
        <v>17</v>
      </c>
      <c r="B54" s="623" t="s">
        <v>314</v>
      </c>
      <c r="C54" s="623"/>
      <c r="D54" s="6"/>
      <c r="E54" s="73">
        <v>257823.8</v>
      </c>
      <c r="J54" s="72"/>
      <c r="L54" s="72"/>
    </row>
    <row r="55" spans="1:13" x14ac:dyDescent="0.25">
      <c r="A55" s="8">
        <v>18</v>
      </c>
      <c r="B55" s="623" t="s">
        <v>883</v>
      </c>
      <c r="C55" s="623"/>
      <c r="D55" s="6"/>
      <c r="E55" s="73">
        <v>298982.78000000003</v>
      </c>
      <c r="L55" s="72"/>
      <c r="M55" t="s">
        <v>624</v>
      </c>
    </row>
    <row r="56" spans="1:13" x14ac:dyDescent="0.25">
      <c r="A56" s="8">
        <v>19</v>
      </c>
      <c r="B56" s="530" t="s">
        <v>1348</v>
      </c>
      <c r="C56" s="531"/>
      <c r="D56" s="6"/>
      <c r="E56" s="73">
        <v>15356.32</v>
      </c>
      <c r="L56" s="72"/>
    </row>
    <row r="57" spans="1:13" x14ac:dyDescent="0.25">
      <c r="A57" s="8">
        <v>20</v>
      </c>
      <c r="B57" s="626" t="s">
        <v>4</v>
      </c>
      <c r="C57" s="627"/>
      <c r="D57" s="6"/>
      <c r="E57" s="73">
        <v>267497.09999999998</v>
      </c>
    </row>
    <row r="58" spans="1:13" x14ac:dyDescent="0.25">
      <c r="A58" s="8">
        <v>21</v>
      </c>
      <c r="B58" s="623" t="s">
        <v>366</v>
      </c>
      <c r="C58" s="623"/>
      <c r="D58" s="6"/>
      <c r="E58" s="73">
        <v>105412.83</v>
      </c>
      <c r="J58" s="72"/>
      <c r="L58" s="72"/>
    </row>
    <row r="59" spans="1:13" x14ac:dyDescent="0.25">
      <c r="A59" s="8">
        <v>22</v>
      </c>
      <c r="B59" s="626" t="s">
        <v>387</v>
      </c>
      <c r="C59" s="627"/>
      <c r="D59" s="6"/>
      <c r="E59" s="73">
        <v>74782.679999999993</v>
      </c>
      <c r="J59" s="72"/>
      <c r="L59" s="72"/>
    </row>
    <row r="60" spans="1:13" x14ac:dyDescent="0.25">
      <c r="A60" s="8">
        <v>23</v>
      </c>
      <c r="B60" s="626" t="s">
        <v>388</v>
      </c>
      <c r="C60" s="627"/>
      <c r="D60" s="6"/>
      <c r="E60" s="73">
        <v>7300.32</v>
      </c>
      <c r="J60" s="72"/>
      <c r="L60" s="72"/>
    </row>
    <row r="61" spans="1:13" x14ac:dyDescent="0.25">
      <c r="A61" s="8">
        <v>24</v>
      </c>
      <c r="B61" s="626" t="s">
        <v>389</v>
      </c>
      <c r="C61" s="627"/>
      <c r="D61" s="6"/>
      <c r="E61" s="73">
        <v>178404.6</v>
      </c>
      <c r="J61" s="72"/>
      <c r="L61" s="72"/>
    </row>
    <row r="62" spans="1:13" x14ac:dyDescent="0.25">
      <c r="A62" s="8">
        <v>25</v>
      </c>
      <c r="B62" s="626" t="s">
        <v>390</v>
      </c>
      <c r="C62" s="627"/>
      <c r="D62" s="6"/>
      <c r="E62" s="73">
        <v>11724.36</v>
      </c>
      <c r="J62" s="72"/>
      <c r="L62" s="72"/>
    </row>
    <row r="63" spans="1:13" x14ac:dyDescent="0.25">
      <c r="A63" s="8">
        <v>26</v>
      </c>
      <c r="B63" s="624" t="s">
        <v>652</v>
      </c>
      <c r="C63" s="624"/>
      <c r="D63" s="6"/>
      <c r="E63" s="81">
        <f>SUM(E38:E62)</f>
        <v>2034676.7420000003</v>
      </c>
      <c r="J63" s="77"/>
    </row>
    <row r="64" spans="1:13" x14ac:dyDescent="0.25">
      <c r="A64" s="8">
        <v>27</v>
      </c>
      <c r="B64" s="624" t="s">
        <v>676</v>
      </c>
      <c r="C64" s="625"/>
      <c r="D64" s="6"/>
      <c r="E64" s="81">
        <f>E20</f>
        <v>1746460.03</v>
      </c>
      <c r="J64" s="166"/>
      <c r="K64" s="76"/>
    </row>
    <row r="65" spans="1:12" x14ac:dyDescent="0.25">
      <c r="A65" s="8"/>
      <c r="B65" s="624"/>
      <c r="C65" s="624"/>
      <c r="D65" s="6"/>
      <c r="E65" s="81"/>
      <c r="J65" s="156"/>
    </row>
    <row r="66" spans="1:12" x14ac:dyDescent="0.25">
      <c r="A66" s="8"/>
      <c r="B66" s="624"/>
      <c r="C66" s="624"/>
      <c r="D66" s="6"/>
      <c r="E66" s="81"/>
    </row>
    <row r="67" spans="1:12" x14ac:dyDescent="0.25">
      <c r="F67" s="76"/>
    </row>
    <row r="68" spans="1:12" x14ac:dyDescent="0.25">
      <c r="A68" s="28" t="s">
        <v>32</v>
      </c>
      <c r="B68" s="5" t="s">
        <v>348</v>
      </c>
      <c r="L68" s="72"/>
    </row>
    <row r="69" spans="1:12" x14ac:dyDescent="0.25">
      <c r="B69" s="11" t="s">
        <v>37</v>
      </c>
    </row>
    <row r="70" spans="1:12" x14ac:dyDescent="0.25">
      <c r="A70" s="38" t="s">
        <v>27</v>
      </c>
      <c r="B70" s="36" t="s">
        <v>41</v>
      </c>
      <c r="C70" s="33" t="s">
        <v>44</v>
      </c>
      <c r="D70" s="288" t="s">
        <v>611</v>
      </c>
      <c r="E70" s="33" t="s">
        <v>45</v>
      </c>
    </row>
    <row r="71" spans="1:12" x14ac:dyDescent="0.25">
      <c r="A71" s="116" t="s">
        <v>9</v>
      </c>
      <c r="B71" s="566" t="s">
        <v>1244</v>
      </c>
      <c r="C71" s="566" t="s">
        <v>1245</v>
      </c>
      <c r="D71" s="106">
        <v>55</v>
      </c>
      <c r="E71" s="106">
        <v>57501</v>
      </c>
    </row>
    <row r="72" spans="1:12" ht="45" x14ac:dyDescent="0.25">
      <c r="A72" s="106">
        <v>2</v>
      </c>
      <c r="B72" s="573" t="s">
        <v>1287</v>
      </c>
      <c r="C72" s="566" t="s">
        <v>1288</v>
      </c>
      <c r="D72" s="106">
        <v>32</v>
      </c>
      <c r="E72" s="105">
        <v>21783</v>
      </c>
    </row>
    <row r="73" spans="1:12" x14ac:dyDescent="0.25">
      <c r="A73" s="116">
        <v>3</v>
      </c>
      <c r="B73" s="566" t="s">
        <v>1296</v>
      </c>
      <c r="C73" s="566" t="s">
        <v>1297</v>
      </c>
      <c r="D73" s="106">
        <v>27</v>
      </c>
      <c r="E73" s="106">
        <v>6398</v>
      </c>
    </row>
    <row r="75" spans="1:12" x14ac:dyDescent="0.25">
      <c r="A75" s="28" t="s">
        <v>33</v>
      </c>
      <c r="B75" s="28" t="s">
        <v>46</v>
      </c>
      <c r="C75" s="28"/>
      <c r="D75" s="28"/>
      <c r="E75" s="28"/>
      <c r="F75" s="28"/>
    </row>
    <row r="76" spans="1:12" x14ac:dyDescent="0.25">
      <c r="B76" s="28" t="s">
        <v>47</v>
      </c>
      <c r="C76" s="28"/>
      <c r="D76" s="28"/>
      <c r="E76" s="28"/>
      <c r="F76" s="28"/>
    </row>
    <row r="77" spans="1:12" x14ac:dyDescent="0.25">
      <c r="B77" s="28" t="s">
        <v>48</v>
      </c>
      <c r="C77" s="28"/>
      <c r="D77" s="28"/>
      <c r="E77" s="28"/>
      <c r="F77" s="28"/>
    </row>
    <row r="78" spans="1:12" x14ac:dyDescent="0.25">
      <c r="B78" s="50" t="s">
        <v>55</v>
      </c>
      <c r="C78" s="29"/>
      <c r="D78" s="29"/>
      <c r="E78" s="29"/>
      <c r="F78" s="29"/>
    </row>
    <row r="79" spans="1:12" x14ac:dyDescent="0.25">
      <c r="B79" s="29" t="s">
        <v>50</v>
      </c>
      <c r="C79" s="29"/>
      <c r="D79" s="29"/>
      <c r="E79" s="29"/>
      <c r="F79" s="29"/>
    </row>
    <row r="80" spans="1:12" x14ac:dyDescent="0.25">
      <c r="B80" s="29" t="s">
        <v>51</v>
      </c>
      <c r="C80" s="29"/>
      <c r="D80" s="29"/>
      <c r="E80" s="29"/>
      <c r="F80" s="29"/>
    </row>
    <row r="83" spans="1:2" x14ac:dyDescent="0.25">
      <c r="B83" s="574" t="s">
        <v>1022</v>
      </c>
    </row>
    <row r="96" spans="1:2" x14ac:dyDescent="0.25">
      <c r="A96" t="s">
        <v>5</v>
      </c>
    </row>
  </sheetData>
  <mergeCells count="32">
    <mergeCell ref="B44:C44"/>
    <mergeCell ref="B45:C45"/>
    <mergeCell ref="B46:C46"/>
    <mergeCell ref="B47:C47"/>
    <mergeCell ref="B48:C48"/>
    <mergeCell ref="B37:C37"/>
    <mergeCell ref="B39:C39"/>
    <mergeCell ref="B40:C40"/>
    <mergeCell ref="B42:C42"/>
    <mergeCell ref="B43:C43"/>
    <mergeCell ref="B11:F11"/>
    <mergeCell ref="B12:F12"/>
    <mergeCell ref="B5:E5"/>
    <mergeCell ref="B9:C9"/>
    <mergeCell ref="B10:E10"/>
    <mergeCell ref="B49:C49"/>
    <mergeCell ref="B50:C50"/>
    <mergeCell ref="B53:C53"/>
    <mergeCell ref="B54:C54"/>
    <mergeCell ref="B55:C55"/>
    <mergeCell ref="B51:C51"/>
    <mergeCell ref="B52:C52"/>
    <mergeCell ref="B66:C66"/>
    <mergeCell ref="B57:C57"/>
    <mergeCell ref="B58:C58"/>
    <mergeCell ref="B63:C63"/>
    <mergeCell ref="B64:C64"/>
    <mergeCell ref="B65:C65"/>
    <mergeCell ref="B59:C59"/>
    <mergeCell ref="B60:C60"/>
    <mergeCell ref="B61:C61"/>
    <mergeCell ref="B62:C62"/>
  </mergeCells>
  <pageMargins left="0.69930555555555596" right="0.69930555555555596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Лист36">
    <tabColor rgb="FF00B0F0"/>
  </sheetPr>
  <dimension ref="A1:M93"/>
  <sheetViews>
    <sheetView topLeftCell="A52" workbookViewId="0">
      <selection activeCell="L65" sqref="L6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customWidth="1"/>
    <col min="6" max="6" width="10" customWidth="1"/>
    <col min="10" max="10" width="12.28515625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719" t="s">
        <v>714</v>
      </c>
      <c r="C5" s="719"/>
      <c r="D5" s="719"/>
      <c r="E5" s="71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101</v>
      </c>
      <c r="C12" s="630"/>
      <c r="D12" s="630"/>
      <c r="E12" s="630"/>
      <c r="F12" s="630"/>
    </row>
    <row r="13" spans="1:6" ht="15" customHeight="1" x14ac:dyDescent="0.25">
      <c r="A13" s="4"/>
      <c r="B13" s="23"/>
      <c r="C13" s="23" t="s">
        <v>1039</v>
      </c>
      <c r="D13" s="23"/>
      <c r="E13" s="504">
        <f>E14+E64</f>
        <v>318652.23</v>
      </c>
      <c r="F13" s="23"/>
    </row>
    <row r="14" spans="1:6" x14ac:dyDescent="0.25">
      <c r="A14" s="19" t="s">
        <v>13</v>
      </c>
      <c r="B14" s="5" t="s">
        <v>663</v>
      </c>
      <c r="C14" s="5"/>
      <c r="D14" s="18"/>
      <c r="E14" s="273">
        <v>170022.2</v>
      </c>
    </row>
    <row r="15" spans="1:6" x14ac:dyDescent="0.25">
      <c r="A15" s="19"/>
      <c r="B15" s="5" t="s">
        <v>394</v>
      </c>
      <c r="C15" s="5"/>
      <c r="D15" s="18"/>
      <c r="E15" s="273">
        <v>162895.63</v>
      </c>
    </row>
    <row r="16" spans="1:6" x14ac:dyDescent="0.25">
      <c r="A16" s="13" t="s">
        <v>14</v>
      </c>
      <c r="B16" s="5" t="s">
        <v>654</v>
      </c>
      <c r="C16" s="5"/>
      <c r="D16" s="18"/>
      <c r="E16" s="505">
        <v>-20703.900000000001</v>
      </c>
    </row>
    <row r="17" spans="1:6" x14ac:dyDescent="0.25">
      <c r="A17" s="13" t="s">
        <v>15</v>
      </c>
      <c r="B17" s="11" t="s">
        <v>16</v>
      </c>
      <c r="C17" s="5"/>
      <c r="D17" s="5"/>
      <c r="E17" s="1"/>
    </row>
    <row r="18" spans="1:6" x14ac:dyDescent="0.25">
      <c r="A18" s="13"/>
      <c r="B18" s="24" t="s">
        <v>17</v>
      </c>
      <c r="C18" s="5"/>
      <c r="D18" s="5"/>
      <c r="E18" s="1"/>
    </row>
    <row r="19" spans="1:6" x14ac:dyDescent="0.25">
      <c r="A19" s="13"/>
      <c r="B19" s="25" t="s">
        <v>18</v>
      </c>
      <c r="C19" s="26"/>
      <c r="D19" s="27"/>
      <c r="E19" s="15">
        <v>1278471.7</v>
      </c>
    </row>
    <row r="20" spans="1:6" x14ac:dyDescent="0.25">
      <c r="A20" s="13"/>
      <c r="B20" s="25" t="s">
        <v>19</v>
      </c>
      <c r="C20" s="26"/>
      <c r="D20" s="27"/>
      <c r="E20" s="15">
        <v>1298351.81</v>
      </c>
    </row>
    <row r="21" spans="1:6" x14ac:dyDescent="0.25">
      <c r="A21" s="13"/>
      <c r="B21" s="25" t="s">
        <v>20</v>
      </c>
      <c r="C21" s="26"/>
      <c r="D21" s="27"/>
      <c r="E21" s="16">
        <v>1298351.81</v>
      </c>
    </row>
    <row r="22" spans="1:6" x14ac:dyDescent="0.25">
      <c r="A22" s="13"/>
      <c r="B22" s="24" t="s">
        <v>21</v>
      </c>
      <c r="C22" s="5"/>
      <c r="D22" s="5"/>
      <c r="E22" s="1"/>
    </row>
    <row r="23" spans="1:6" x14ac:dyDescent="0.25">
      <c r="A23" s="13"/>
      <c r="B23" s="18"/>
      <c r="C23" s="5"/>
      <c r="D23" s="5"/>
      <c r="E23" s="1"/>
    </row>
    <row r="24" spans="1:6" x14ac:dyDescent="0.25">
      <c r="A24" s="13"/>
      <c r="B24" s="24" t="s">
        <v>54</v>
      </c>
      <c r="C24" s="5"/>
      <c r="D24" s="5"/>
      <c r="E24" s="1"/>
    </row>
    <row r="25" spans="1:6" x14ac:dyDescent="0.25">
      <c r="A25" s="13"/>
      <c r="B25" s="427" t="s">
        <v>565</v>
      </c>
      <c r="C25" s="432">
        <v>45302</v>
      </c>
      <c r="D25" s="433">
        <v>16879.82</v>
      </c>
      <c r="E25" s="434">
        <v>16879.82</v>
      </c>
      <c r="F25" s="267"/>
    </row>
    <row r="26" spans="1:6" x14ac:dyDescent="0.25">
      <c r="A26" s="13"/>
      <c r="B26" s="427" t="s">
        <v>565</v>
      </c>
      <c r="C26" s="432">
        <v>45300</v>
      </c>
      <c r="D26" s="433">
        <v>10295.9</v>
      </c>
      <c r="E26" s="434">
        <v>10295.9</v>
      </c>
    </row>
    <row r="27" spans="1:6" x14ac:dyDescent="0.25">
      <c r="A27" s="13"/>
      <c r="B27" s="427" t="s">
        <v>251</v>
      </c>
      <c r="C27" s="432">
        <v>45293</v>
      </c>
      <c r="D27" s="433">
        <v>6303.34</v>
      </c>
      <c r="E27" s="434">
        <v>6303.34</v>
      </c>
    </row>
    <row r="28" spans="1:6" x14ac:dyDescent="0.25">
      <c r="A28" s="13"/>
      <c r="B28" s="427" t="s">
        <v>956</v>
      </c>
      <c r="C28" s="432">
        <v>45289</v>
      </c>
      <c r="D28" s="433">
        <v>5172.08</v>
      </c>
      <c r="E28" s="434">
        <v>5172.08</v>
      </c>
    </row>
    <row r="29" spans="1:6" x14ac:dyDescent="0.25">
      <c r="A29" s="13"/>
      <c r="B29" s="427" t="s">
        <v>957</v>
      </c>
      <c r="C29" s="432">
        <v>45308</v>
      </c>
      <c r="D29" s="433">
        <v>6187.66</v>
      </c>
      <c r="E29" s="434">
        <v>6184.53</v>
      </c>
    </row>
    <row r="30" spans="1:6" x14ac:dyDescent="0.25">
      <c r="A30" s="13"/>
      <c r="B30" s="427" t="s">
        <v>958</v>
      </c>
      <c r="C30" s="432">
        <v>45302</v>
      </c>
      <c r="D30" s="433">
        <v>7043.42</v>
      </c>
      <c r="E30" s="434">
        <v>7031.59</v>
      </c>
    </row>
    <row r="31" spans="1:6" x14ac:dyDescent="0.25">
      <c r="A31" s="13"/>
      <c r="B31" s="427" t="s">
        <v>566</v>
      </c>
      <c r="C31" s="432">
        <v>45301</v>
      </c>
      <c r="D31" s="433">
        <v>15506.06</v>
      </c>
      <c r="E31" s="434">
        <v>15432.11</v>
      </c>
    </row>
    <row r="32" spans="1:6" x14ac:dyDescent="0.25">
      <c r="A32" s="13"/>
      <c r="B32" s="427" t="s">
        <v>567</v>
      </c>
      <c r="C32" s="432">
        <v>45312</v>
      </c>
      <c r="D32" s="433">
        <v>11599.81</v>
      </c>
      <c r="E32" s="434">
        <v>11550.89</v>
      </c>
    </row>
    <row r="33" spans="1:12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40</v>
      </c>
      <c r="C34" s="11"/>
      <c r="D34" s="11"/>
      <c r="E34" s="14"/>
      <c r="F34" s="28"/>
    </row>
    <row r="35" spans="1:12" x14ac:dyDescent="0.25">
      <c r="A35" s="13"/>
      <c r="B35" s="11" t="s">
        <v>39</v>
      </c>
      <c r="C35" s="5"/>
      <c r="D35" s="5"/>
      <c r="E35" s="1"/>
    </row>
    <row r="36" spans="1:12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2" x14ac:dyDescent="0.25">
      <c r="A37" s="8">
        <v>1</v>
      </c>
      <c r="B37" s="9" t="s">
        <v>391</v>
      </c>
      <c r="C37" s="60"/>
      <c r="D37" s="6"/>
      <c r="E37" s="73">
        <v>36364</v>
      </c>
      <c r="L37" s="72"/>
    </row>
    <row r="38" spans="1:12" x14ac:dyDescent="0.25">
      <c r="A38" s="8">
        <v>2</v>
      </c>
      <c r="B38" s="720" t="s">
        <v>636</v>
      </c>
      <c r="C38" s="628"/>
      <c r="D38" s="6"/>
      <c r="E38" s="85">
        <v>452808.75</v>
      </c>
    </row>
    <row r="39" spans="1:12" x14ac:dyDescent="0.25">
      <c r="A39" s="8">
        <v>3</v>
      </c>
      <c r="B39" s="623" t="s">
        <v>307</v>
      </c>
      <c r="C39" s="623"/>
      <c r="D39" s="6"/>
      <c r="E39" s="73">
        <v>24469</v>
      </c>
    </row>
    <row r="40" spans="1:12" x14ac:dyDescent="0.25">
      <c r="A40" s="8">
        <v>4</v>
      </c>
      <c r="B40" s="31" t="s">
        <v>395</v>
      </c>
      <c r="C40" s="31"/>
      <c r="D40" s="6"/>
      <c r="E40" s="73">
        <v>27188.159999999996</v>
      </c>
      <c r="J40" s="72"/>
    </row>
    <row r="41" spans="1:12" x14ac:dyDescent="0.25">
      <c r="A41" s="8">
        <v>5</v>
      </c>
      <c r="B41" s="628" t="s">
        <v>31</v>
      </c>
      <c r="C41" s="628"/>
      <c r="D41" s="6"/>
      <c r="E41" s="85">
        <v>13594.079999999998</v>
      </c>
      <c r="J41" s="72"/>
    </row>
    <row r="42" spans="1:12" x14ac:dyDescent="0.25">
      <c r="A42" s="8">
        <v>6</v>
      </c>
      <c r="B42" s="631" t="s">
        <v>883</v>
      </c>
      <c r="C42" s="632"/>
      <c r="D42" s="6"/>
      <c r="E42" s="85">
        <v>82549.679999999993</v>
      </c>
      <c r="J42" s="72"/>
    </row>
    <row r="43" spans="1:12" x14ac:dyDescent="0.25">
      <c r="A43" s="8">
        <v>7</v>
      </c>
      <c r="B43" s="623" t="s">
        <v>343</v>
      </c>
      <c r="C43" s="623"/>
      <c r="D43" s="6"/>
      <c r="E43" s="73">
        <v>639.08000000000004</v>
      </c>
      <c r="J43" s="72"/>
      <c r="L43" s="72"/>
    </row>
    <row r="44" spans="1:12" x14ac:dyDescent="0.25">
      <c r="A44" s="8">
        <v>8</v>
      </c>
      <c r="B44" s="623" t="s">
        <v>309</v>
      </c>
      <c r="C44" s="623"/>
      <c r="D44" s="6"/>
      <c r="E44" s="73">
        <v>3580.85</v>
      </c>
      <c r="J44" s="72"/>
      <c r="L44" s="72"/>
    </row>
    <row r="45" spans="1:12" x14ac:dyDescent="0.25">
      <c r="A45" s="8">
        <v>9</v>
      </c>
      <c r="B45" s="628" t="s">
        <v>310</v>
      </c>
      <c r="C45" s="628"/>
      <c r="D45" s="6"/>
      <c r="E45" s="73">
        <v>0</v>
      </c>
      <c r="J45" s="72"/>
      <c r="L45" s="72"/>
    </row>
    <row r="46" spans="1:12" x14ac:dyDescent="0.25">
      <c r="A46" s="8">
        <v>10</v>
      </c>
      <c r="B46" s="623" t="s">
        <v>311</v>
      </c>
      <c r="C46" s="623"/>
      <c r="D46" s="6"/>
      <c r="E46" s="73">
        <v>110451.9</v>
      </c>
      <c r="J46" s="72"/>
    </row>
    <row r="47" spans="1:12" x14ac:dyDescent="0.25">
      <c r="A47" s="8">
        <v>11</v>
      </c>
      <c r="B47" s="626" t="s">
        <v>330</v>
      </c>
      <c r="C47" s="627"/>
      <c r="D47" s="6"/>
      <c r="E47" s="73">
        <v>820</v>
      </c>
      <c r="L47" s="72"/>
    </row>
    <row r="48" spans="1:12" x14ac:dyDescent="0.25">
      <c r="A48" s="8">
        <v>12</v>
      </c>
      <c r="B48" s="623" t="s">
        <v>312</v>
      </c>
      <c r="C48" s="623"/>
      <c r="D48" s="6"/>
      <c r="E48" s="73">
        <v>278678.63999999996</v>
      </c>
      <c r="J48" s="72"/>
      <c r="L48" s="72"/>
    </row>
    <row r="49" spans="1:13" x14ac:dyDescent="0.25">
      <c r="A49" s="8">
        <v>13</v>
      </c>
      <c r="B49" s="623" t="s">
        <v>342</v>
      </c>
      <c r="C49" s="623"/>
      <c r="D49" s="6"/>
      <c r="E49" s="73">
        <v>126959.21</v>
      </c>
      <c r="L49" s="72"/>
    </row>
    <row r="50" spans="1:13" x14ac:dyDescent="0.25">
      <c r="A50" s="8">
        <v>14</v>
      </c>
      <c r="B50" s="623" t="s">
        <v>331</v>
      </c>
      <c r="C50" s="623"/>
      <c r="D50" s="6"/>
      <c r="E50" s="73">
        <v>13609.24</v>
      </c>
      <c r="J50" s="72"/>
    </row>
    <row r="51" spans="1:13" x14ac:dyDescent="0.25">
      <c r="A51" s="8">
        <v>15</v>
      </c>
      <c r="B51" s="623" t="s">
        <v>314</v>
      </c>
      <c r="C51" s="623"/>
      <c r="D51" s="6"/>
      <c r="E51" s="73">
        <v>34565</v>
      </c>
      <c r="J51" s="72"/>
      <c r="L51" s="72"/>
    </row>
    <row r="52" spans="1:13" x14ac:dyDescent="0.25">
      <c r="A52" s="8">
        <v>16</v>
      </c>
      <c r="B52" s="626" t="s">
        <v>4</v>
      </c>
      <c r="C52" s="627"/>
      <c r="D52" s="6"/>
      <c r="E52" s="73">
        <v>144437.1</v>
      </c>
    </row>
    <row r="53" spans="1:13" x14ac:dyDescent="0.25">
      <c r="A53" s="8">
        <v>17</v>
      </c>
      <c r="B53" s="623" t="s">
        <v>367</v>
      </c>
      <c r="C53" s="623"/>
      <c r="D53" s="6"/>
      <c r="E53" s="73">
        <v>78365.919999999998</v>
      </c>
      <c r="J53" s="72"/>
      <c r="L53" s="72"/>
    </row>
    <row r="54" spans="1:13" x14ac:dyDescent="0.25">
      <c r="A54" s="8">
        <v>18</v>
      </c>
      <c r="B54" s="624" t="s">
        <v>652</v>
      </c>
      <c r="C54" s="624"/>
      <c r="D54" s="6"/>
      <c r="E54" s="81">
        <f>SUM(E37:E53)</f>
        <v>1429080.6099999999</v>
      </c>
      <c r="J54" s="151"/>
    </row>
    <row r="55" spans="1:13" x14ac:dyDescent="0.25">
      <c r="A55" s="8">
        <v>19</v>
      </c>
      <c r="B55" s="624" t="s">
        <v>653</v>
      </c>
      <c r="C55" s="625"/>
      <c r="D55" s="6"/>
      <c r="E55" s="81">
        <f>E20</f>
        <v>1298351.81</v>
      </c>
      <c r="J55" s="83"/>
    </row>
    <row r="56" spans="1:13" x14ac:dyDescent="0.25">
      <c r="A56" s="8">
        <v>20</v>
      </c>
      <c r="B56" s="624" t="s">
        <v>695</v>
      </c>
      <c r="C56" s="624"/>
      <c r="D56" s="6"/>
      <c r="E56" s="81">
        <f>E16</f>
        <v>-20703.900000000001</v>
      </c>
      <c r="J56" s="72"/>
    </row>
    <row r="57" spans="1:13" x14ac:dyDescent="0.25">
      <c r="A57" s="8">
        <v>21</v>
      </c>
      <c r="B57" s="624" t="s">
        <v>655</v>
      </c>
      <c r="C57" s="624"/>
      <c r="D57" s="6"/>
      <c r="E57" s="81">
        <f>E55+E56-E54</f>
        <v>-151432.69999999972</v>
      </c>
    </row>
    <row r="58" spans="1:13" x14ac:dyDescent="0.25">
      <c r="A58" s="13"/>
      <c r="B58" s="110"/>
      <c r="C58" s="110"/>
      <c r="D58" s="5"/>
      <c r="E58" s="87"/>
    </row>
    <row r="59" spans="1:13" x14ac:dyDescent="0.25">
      <c r="A59" s="13"/>
      <c r="B59" s="280" t="s">
        <v>606</v>
      </c>
      <c r="C59" s="280"/>
      <c r="D59" s="31"/>
      <c r="E59" s="82"/>
    </row>
    <row r="60" spans="1:13" ht="26.25" x14ac:dyDescent="0.25">
      <c r="A60" s="13"/>
      <c r="B60" s="296" t="s">
        <v>719</v>
      </c>
      <c r="C60" s="280" t="s">
        <v>607</v>
      </c>
      <c r="D60" s="45" t="s">
        <v>608</v>
      </c>
      <c r="E60" s="282" t="s">
        <v>668</v>
      </c>
      <c r="M60" s="351" t="s">
        <v>536</v>
      </c>
    </row>
    <row r="61" spans="1:13" x14ac:dyDescent="0.25">
      <c r="A61" s="13"/>
      <c r="B61" s="9" t="s">
        <v>715</v>
      </c>
      <c r="C61" s="9">
        <v>180152.11</v>
      </c>
      <c r="D61" s="9">
        <v>174441.51</v>
      </c>
      <c r="E61" s="284">
        <v>22503.06</v>
      </c>
    </row>
    <row r="62" spans="1:13" x14ac:dyDescent="0.25">
      <c r="A62" s="13"/>
      <c r="B62" s="9" t="s">
        <v>716</v>
      </c>
      <c r="C62" s="9">
        <v>930654.04</v>
      </c>
      <c r="D62" s="9">
        <v>905441.61</v>
      </c>
      <c r="E62" s="283">
        <v>108191.03</v>
      </c>
    </row>
    <row r="63" spans="1:13" x14ac:dyDescent="0.25">
      <c r="A63" s="13"/>
      <c r="B63" s="9" t="s">
        <v>717</v>
      </c>
      <c r="C63" s="9">
        <v>143564.06</v>
      </c>
      <c r="D63" s="9">
        <v>139331.17000000001</v>
      </c>
      <c r="E63" s="283">
        <v>17935.939999999999</v>
      </c>
    </row>
    <row r="64" spans="1:13" x14ac:dyDescent="0.25">
      <c r="A64" s="13"/>
      <c r="B64" s="350" t="s">
        <v>718</v>
      </c>
      <c r="C64" s="31">
        <f>SUM(C61:C63)</f>
        <v>1254370.21</v>
      </c>
      <c r="D64" s="31">
        <f>SUM(D61:D63)</f>
        <v>1219214.29</v>
      </c>
      <c r="E64" s="285">
        <f>SUM(E61:E63)</f>
        <v>148630.03</v>
      </c>
      <c r="J64">
        <v>10.68</v>
      </c>
    </row>
    <row r="65" spans="1:10" x14ac:dyDescent="0.25">
      <c r="A65" s="28" t="s">
        <v>32</v>
      </c>
      <c r="B65" s="5" t="s">
        <v>348</v>
      </c>
      <c r="J65" s="72">
        <f>J56+J64</f>
        <v>10.68</v>
      </c>
    </row>
    <row r="66" spans="1:10" x14ac:dyDescent="0.25">
      <c r="B66" s="11" t="s">
        <v>37</v>
      </c>
    </row>
    <row r="67" spans="1:10" x14ac:dyDescent="0.25">
      <c r="A67" s="38" t="s">
        <v>27</v>
      </c>
      <c r="B67" s="36" t="s">
        <v>41</v>
      </c>
      <c r="C67" s="33" t="s">
        <v>44</v>
      </c>
      <c r="D67" s="292" t="s">
        <v>611</v>
      </c>
      <c r="E67" s="118" t="s">
        <v>45</v>
      </c>
    </row>
    <row r="68" spans="1:10" x14ac:dyDescent="0.25">
      <c r="A68" s="115" t="s">
        <v>9</v>
      </c>
      <c r="B68" s="532" t="s">
        <v>1145</v>
      </c>
      <c r="C68" s="532" t="s">
        <v>1128</v>
      </c>
      <c r="D68" s="56">
        <v>86</v>
      </c>
      <c r="E68" s="56">
        <v>4950</v>
      </c>
    </row>
    <row r="69" spans="1:10" x14ac:dyDescent="0.25">
      <c r="A69" s="116" t="s">
        <v>13</v>
      </c>
      <c r="B69" s="566" t="s">
        <v>1252</v>
      </c>
      <c r="C69" s="566" t="s">
        <v>1253</v>
      </c>
      <c r="D69" s="106">
        <v>51</v>
      </c>
      <c r="E69" s="106">
        <v>9345</v>
      </c>
    </row>
    <row r="70" spans="1:10" x14ac:dyDescent="0.25">
      <c r="A70" s="116">
        <v>3</v>
      </c>
      <c r="B70" s="566" t="s">
        <v>1298</v>
      </c>
      <c r="C70" s="566" t="s">
        <v>1158</v>
      </c>
      <c r="D70" s="132">
        <v>26</v>
      </c>
      <c r="E70" s="132">
        <v>9994</v>
      </c>
    </row>
    <row r="71" spans="1:10" x14ac:dyDescent="0.25">
      <c r="A71" s="265"/>
      <c r="B71" s="111"/>
      <c r="C71" s="111"/>
      <c r="E71" s="90"/>
    </row>
    <row r="72" spans="1:10" x14ac:dyDescent="0.25">
      <c r="A72" s="28" t="s">
        <v>32</v>
      </c>
      <c r="B72" s="28" t="s">
        <v>46</v>
      </c>
      <c r="C72" s="28"/>
      <c r="D72" s="28"/>
      <c r="E72" s="28"/>
      <c r="F72" s="28"/>
    </row>
    <row r="73" spans="1:10" x14ac:dyDescent="0.25">
      <c r="B73" s="28" t="s">
        <v>47</v>
      </c>
      <c r="C73" s="28"/>
      <c r="D73" s="28"/>
      <c r="E73" s="28"/>
      <c r="F73" s="28"/>
    </row>
    <row r="74" spans="1:10" x14ac:dyDescent="0.25">
      <c r="B74" s="28" t="s">
        <v>48</v>
      </c>
      <c r="C74" s="28"/>
      <c r="D74" s="28"/>
      <c r="E74" s="28"/>
      <c r="F74" s="28"/>
    </row>
    <row r="75" spans="1:10" x14ac:dyDescent="0.25">
      <c r="B75" s="59" t="s">
        <v>80</v>
      </c>
      <c r="C75" s="29"/>
      <c r="D75" s="29"/>
      <c r="E75" s="29"/>
      <c r="F75" s="29"/>
    </row>
    <row r="76" spans="1:10" x14ac:dyDescent="0.25">
      <c r="B76" s="29" t="s">
        <v>50</v>
      </c>
      <c r="C76" s="29"/>
      <c r="D76" s="29"/>
      <c r="E76" s="29"/>
      <c r="F76" s="29"/>
    </row>
    <row r="77" spans="1:10" x14ac:dyDescent="0.25">
      <c r="B77" s="29" t="s">
        <v>51</v>
      </c>
      <c r="C77" s="29"/>
      <c r="D77" s="29"/>
      <c r="E77" s="29"/>
      <c r="F77" s="29"/>
    </row>
    <row r="80" spans="1:10" x14ac:dyDescent="0.25">
      <c r="B80" s="590" t="s">
        <v>687</v>
      </c>
    </row>
    <row r="93" spans="1:1" x14ac:dyDescent="0.25">
      <c r="A93" t="s">
        <v>5</v>
      </c>
    </row>
  </sheetData>
  <mergeCells count="25">
    <mergeCell ref="B49:C49"/>
    <mergeCell ref="B42:C42"/>
    <mergeCell ref="B50:C50"/>
    <mergeCell ref="B51:C51"/>
    <mergeCell ref="B56:C56"/>
    <mergeCell ref="B57:C57"/>
    <mergeCell ref="B52:C52"/>
    <mergeCell ref="B53:C53"/>
    <mergeCell ref="B54:C54"/>
    <mergeCell ref="B55:C55"/>
    <mergeCell ref="B5:E5"/>
    <mergeCell ref="B9:C9"/>
    <mergeCell ref="B10:E10"/>
    <mergeCell ref="B46:C46"/>
    <mergeCell ref="B48:C48"/>
    <mergeCell ref="B47:C47"/>
    <mergeCell ref="B36:C36"/>
    <mergeCell ref="B38:C38"/>
    <mergeCell ref="B39:C39"/>
    <mergeCell ref="B11:F11"/>
    <mergeCell ref="B12:F12"/>
    <mergeCell ref="B41:C41"/>
    <mergeCell ref="B43:C43"/>
    <mergeCell ref="B44:C44"/>
    <mergeCell ref="B45:C45"/>
  </mergeCells>
  <pageMargins left="0.69930555555555596" right="0.69930555555555596" top="0.75" bottom="0.75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Лист37">
    <tabColor rgb="FF00B0F0"/>
  </sheetPr>
  <dimension ref="A1:L83"/>
  <sheetViews>
    <sheetView topLeftCell="A39" workbookViewId="0">
      <selection activeCell="L48" sqref="L4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28515625" customWidth="1"/>
    <col min="6" max="6" width="10" customWidth="1"/>
    <col min="10" max="10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724</v>
      </c>
      <c r="C5" s="629"/>
      <c r="D5" s="629"/>
      <c r="E5" s="629"/>
    </row>
    <row r="6" spans="1:6" ht="17.25" customHeight="1" x14ac:dyDescent="0.25">
      <c r="A6" s="22" t="s">
        <v>9</v>
      </c>
      <c r="B6" s="20" t="s">
        <v>10</v>
      </c>
      <c r="C6" s="21"/>
      <c r="D6" s="21"/>
      <c r="E6" s="21"/>
    </row>
    <row r="7" spans="1:6" ht="18.75" customHeight="1" x14ac:dyDescent="0.25">
      <c r="A7" s="4"/>
      <c r="B7" s="23" t="s">
        <v>706</v>
      </c>
      <c r="C7" s="21"/>
      <c r="D7" s="21"/>
      <c r="E7" s="21"/>
    </row>
    <row r="8" spans="1:6" x14ac:dyDescent="0.25">
      <c r="A8" s="4"/>
      <c r="B8" s="630" t="s">
        <v>11</v>
      </c>
      <c r="C8" s="630"/>
      <c r="D8" s="21"/>
      <c r="E8" s="21"/>
    </row>
    <row r="9" spans="1:6" ht="14.25" customHeight="1" x14ac:dyDescent="0.25">
      <c r="A9" s="4"/>
      <c r="B9" s="630" t="s">
        <v>62</v>
      </c>
      <c r="C9" s="630"/>
      <c r="D9" s="630"/>
      <c r="E9" s="630"/>
    </row>
    <row r="10" spans="1:6" ht="15" customHeight="1" x14ac:dyDescent="0.25">
      <c r="A10" s="4"/>
      <c r="B10" s="630" t="s">
        <v>12</v>
      </c>
      <c r="C10" s="630"/>
      <c r="D10" s="630"/>
      <c r="E10" s="630"/>
      <c r="F10" s="630"/>
    </row>
    <row r="11" spans="1:6" ht="15" customHeight="1" x14ac:dyDescent="0.25">
      <c r="A11" s="4"/>
      <c r="B11" s="630" t="s">
        <v>88</v>
      </c>
      <c r="C11" s="630"/>
      <c r="D11" s="630"/>
      <c r="E11" s="630"/>
      <c r="F11" s="630"/>
    </row>
    <row r="12" spans="1:6" x14ac:dyDescent="0.25">
      <c r="A12" s="19" t="s">
        <v>13</v>
      </c>
      <c r="B12" s="5" t="s">
        <v>663</v>
      </c>
      <c r="C12" s="5"/>
      <c r="D12" s="18"/>
      <c r="E12" s="2">
        <v>118458.25</v>
      </c>
    </row>
    <row r="13" spans="1:6" x14ac:dyDescent="0.25">
      <c r="A13" s="19"/>
      <c r="B13" s="5" t="s">
        <v>394</v>
      </c>
      <c r="C13" s="5"/>
      <c r="D13" s="18"/>
      <c r="E13" s="80">
        <v>102314.35</v>
      </c>
    </row>
    <row r="14" spans="1:6" x14ac:dyDescent="0.25">
      <c r="A14" s="13" t="s">
        <v>14</v>
      </c>
      <c r="B14" s="5" t="s">
        <v>654</v>
      </c>
      <c r="C14" s="5"/>
      <c r="D14" s="18"/>
      <c r="E14" s="80">
        <v>41274.620000000003</v>
      </c>
    </row>
    <row r="15" spans="1:6" x14ac:dyDescent="0.25">
      <c r="A15" s="13" t="s">
        <v>15</v>
      </c>
      <c r="B15" s="11" t="s">
        <v>16</v>
      </c>
      <c r="C15" s="5"/>
      <c r="D15" s="5"/>
      <c r="E15" s="1"/>
    </row>
    <row r="16" spans="1:6" x14ac:dyDescent="0.25">
      <c r="A16" s="13"/>
      <c r="B16" s="24" t="s">
        <v>17</v>
      </c>
      <c r="C16" s="5"/>
      <c r="D16" s="5"/>
      <c r="E16" s="1"/>
    </row>
    <row r="17" spans="1:6" x14ac:dyDescent="0.25">
      <c r="A17" s="13"/>
      <c r="B17" s="25" t="s">
        <v>18</v>
      </c>
      <c r="C17" s="26"/>
      <c r="D17" s="27"/>
      <c r="E17" s="491">
        <v>195775.66</v>
      </c>
    </row>
    <row r="18" spans="1:6" x14ac:dyDescent="0.25">
      <c r="A18" s="13"/>
      <c r="B18" s="25" t="s">
        <v>19</v>
      </c>
      <c r="C18" s="26"/>
      <c r="D18" s="27"/>
      <c r="E18" s="103">
        <v>179463.3</v>
      </c>
    </row>
    <row r="19" spans="1:6" x14ac:dyDescent="0.25">
      <c r="A19" s="13"/>
      <c r="B19" s="25" t="s">
        <v>20</v>
      </c>
      <c r="C19" s="26"/>
      <c r="D19" s="27"/>
      <c r="E19" s="274">
        <v>179463.3</v>
      </c>
    </row>
    <row r="20" spans="1:6" x14ac:dyDescent="0.25">
      <c r="A20" s="13"/>
      <c r="B20" s="24" t="s">
        <v>21</v>
      </c>
      <c r="C20" s="5"/>
      <c r="D20" s="5"/>
      <c r="E20" s="1"/>
    </row>
    <row r="21" spans="1:6" x14ac:dyDescent="0.25">
      <c r="A21" s="13"/>
      <c r="B21" s="18">
        <v>0</v>
      </c>
      <c r="C21" s="5"/>
      <c r="D21" s="5"/>
      <c r="E21" s="1"/>
    </row>
    <row r="22" spans="1:6" x14ac:dyDescent="0.25">
      <c r="A22" s="13"/>
      <c r="B22" s="24" t="s">
        <v>54</v>
      </c>
      <c r="C22" s="5"/>
      <c r="D22" s="5"/>
      <c r="E22" s="1"/>
    </row>
    <row r="23" spans="1:6" x14ac:dyDescent="0.25">
      <c r="A23" s="13"/>
      <c r="B23" s="427" t="s">
        <v>252</v>
      </c>
      <c r="C23" s="432">
        <v>45300</v>
      </c>
      <c r="D23" s="433">
        <v>613.47</v>
      </c>
      <c r="E23" s="434">
        <v>25063.360000000001</v>
      </c>
      <c r="F23" s="267"/>
    </row>
    <row r="24" spans="1:6" x14ac:dyDescent="0.25">
      <c r="A24" s="13"/>
      <c r="B24" s="427" t="s">
        <v>993</v>
      </c>
      <c r="C24" s="432">
        <v>45251</v>
      </c>
      <c r="D24" s="433">
        <v>0</v>
      </c>
      <c r="E24" s="434">
        <v>8291.99</v>
      </c>
    </row>
    <row r="25" spans="1:6" x14ac:dyDescent="0.25">
      <c r="A25" s="13"/>
      <c r="B25" s="427" t="s">
        <v>994</v>
      </c>
      <c r="C25" s="432">
        <v>45156</v>
      </c>
      <c r="D25" s="433">
        <v>0</v>
      </c>
      <c r="E25" s="434">
        <v>2314.54</v>
      </c>
    </row>
    <row r="26" spans="1:6" x14ac:dyDescent="0.25">
      <c r="A26" s="13"/>
      <c r="B26" s="427" t="s">
        <v>253</v>
      </c>
      <c r="C26" s="432">
        <v>42906</v>
      </c>
      <c r="D26" s="433">
        <v>0</v>
      </c>
      <c r="E26" s="434">
        <v>67329.539999999994</v>
      </c>
    </row>
    <row r="27" spans="1:6" x14ac:dyDescent="0.25">
      <c r="A27" s="13"/>
      <c r="B27" s="127"/>
      <c r="C27" s="127"/>
      <c r="D27" s="130"/>
      <c r="E27" s="130"/>
    </row>
    <row r="28" spans="1:6" x14ac:dyDescent="0.25">
      <c r="A28" s="13" t="s">
        <v>24</v>
      </c>
      <c r="B28" s="11" t="s">
        <v>38</v>
      </c>
      <c r="C28" s="11"/>
      <c r="D28" s="11"/>
      <c r="E28" s="14"/>
      <c r="F28" s="28"/>
    </row>
    <row r="29" spans="1:6" x14ac:dyDescent="0.25">
      <c r="A29" s="13"/>
      <c r="B29" s="11" t="s">
        <v>40</v>
      </c>
      <c r="C29" s="11"/>
      <c r="D29" s="11"/>
      <c r="E29" s="14"/>
      <c r="F29" s="28"/>
    </row>
    <row r="30" spans="1:6" x14ac:dyDescent="0.25">
      <c r="A30" s="13"/>
      <c r="B30" s="11" t="s">
        <v>39</v>
      </c>
      <c r="C30" s="5"/>
      <c r="D30" s="5"/>
      <c r="E30" s="1"/>
    </row>
    <row r="31" spans="1:6" x14ac:dyDescent="0.25">
      <c r="A31" s="13"/>
      <c r="B31" s="24" t="s">
        <v>25</v>
      </c>
      <c r="C31" s="5"/>
      <c r="D31" s="5"/>
      <c r="E31" s="1"/>
    </row>
    <row r="32" spans="1:6" x14ac:dyDescent="0.25">
      <c r="A32" s="13"/>
      <c r="B32" s="24" t="s">
        <v>26</v>
      </c>
      <c r="C32" s="5"/>
      <c r="D32" s="5"/>
      <c r="E32" s="1"/>
    </row>
    <row r="33" spans="1:12" x14ac:dyDescent="0.25">
      <c r="A33" s="13"/>
      <c r="B33" s="24"/>
      <c r="C33" s="5"/>
      <c r="D33" s="5"/>
      <c r="E33" s="1"/>
    </row>
    <row r="34" spans="1:12" x14ac:dyDescent="0.25">
      <c r="A34" s="8" t="s">
        <v>27</v>
      </c>
      <c r="B34" s="639" t="s">
        <v>28</v>
      </c>
      <c r="C34" s="640"/>
      <c r="D34" s="6"/>
      <c r="E34" s="12" t="s">
        <v>29</v>
      </c>
    </row>
    <row r="35" spans="1:12" x14ac:dyDescent="0.25">
      <c r="A35" s="8">
        <v>1</v>
      </c>
      <c r="B35" s="9" t="s">
        <v>391</v>
      </c>
      <c r="C35" s="60"/>
      <c r="D35" s="6"/>
      <c r="E35" s="73">
        <v>28064.760000000002</v>
      </c>
    </row>
    <row r="36" spans="1:12" x14ac:dyDescent="0.25">
      <c r="A36" s="8">
        <v>2</v>
      </c>
      <c r="B36" s="623" t="s">
        <v>307</v>
      </c>
      <c r="C36" s="623"/>
      <c r="D36" s="6"/>
      <c r="E36" s="73">
        <v>9320.4000000000015</v>
      </c>
    </row>
    <row r="37" spans="1:12" x14ac:dyDescent="0.25">
      <c r="A37" s="8">
        <v>3</v>
      </c>
      <c r="B37" s="31" t="s">
        <v>395</v>
      </c>
      <c r="C37" s="31"/>
      <c r="D37" s="6"/>
      <c r="E37" s="73">
        <v>6110.0399999999991</v>
      </c>
    </row>
    <row r="38" spans="1:12" x14ac:dyDescent="0.25">
      <c r="A38" s="8">
        <v>4</v>
      </c>
      <c r="B38" s="628" t="s">
        <v>31</v>
      </c>
      <c r="C38" s="628"/>
      <c r="D38" s="6"/>
      <c r="E38" s="73">
        <v>9320.4000000000015</v>
      </c>
    </row>
    <row r="39" spans="1:12" x14ac:dyDescent="0.25">
      <c r="A39" s="8">
        <v>5</v>
      </c>
      <c r="B39" s="623" t="s">
        <v>309</v>
      </c>
      <c r="C39" s="623"/>
      <c r="D39" s="6"/>
      <c r="E39" s="73">
        <v>494.96</v>
      </c>
      <c r="J39" s="72"/>
      <c r="L39" s="72"/>
    </row>
    <row r="40" spans="1:12" x14ac:dyDescent="0.25">
      <c r="A40" s="8">
        <v>6</v>
      </c>
      <c r="B40" s="628" t="s">
        <v>310</v>
      </c>
      <c r="C40" s="628"/>
      <c r="D40" s="6"/>
      <c r="E40" s="73">
        <v>5760</v>
      </c>
      <c r="J40" s="72"/>
      <c r="L40" s="72"/>
    </row>
    <row r="41" spans="1:12" x14ac:dyDescent="0.25">
      <c r="A41" s="8">
        <v>7</v>
      </c>
      <c r="B41" s="623" t="s">
        <v>311</v>
      </c>
      <c r="C41" s="623"/>
      <c r="D41" s="6"/>
      <c r="E41" s="73">
        <v>51262.200000000004</v>
      </c>
      <c r="J41" s="72"/>
    </row>
    <row r="42" spans="1:12" x14ac:dyDescent="0.25">
      <c r="A42" s="8">
        <v>8</v>
      </c>
      <c r="B42" s="623" t="s">
        <v>334</v>
      </c>
      <c r="C42" s="623"/>
      <c r="D42" s="6"/>
      <c r="E42" s="73">
        <v>2622.84</v>
      </c>
      <c r="L42" s="72"/>
    </row>
    <row r="43" spans="1:12" x14ac:dyDescent="0.25">
      <c r="A43" s="8">
        <v>9</v>
      </c>
      <c r="B43" s="623" t="s">
        <v>335</v>
      </c>
      <c r="C43" s="623"/>
      <c r="D43" s="6"/>
      <c r="E43" s="81">
        <v>0</v>
      </c>
    </row>
    <row r="44" spans="1:12" x14ac:dyDescent="0.25">
      <c r="A44" s="8">
        <v>10</v>
      </c>
      <c r="B44" s="623" t="s">
        <v>314</v>
      </c>
      <c r="C44" s="623"/>
      <c r="D44" s="6"/>
      <c r="E44" s="73">
        <v>6324.09</v>
      </c>
      <c r="J44" s="72"/>
      <c r="L44" s="72"/>
    </row>
    <row r="45" spans="1:12" x14ac:dyDescent="0.25">
      <c r="A45" s="8">
        <v>11</v>
      </c>
      <c r="B45" s="626" t="s">
        <v>4</v>
      </c>
      <c r="C45" s="627"/>
      <c r="D45" s="6"/>
      <c r="E45" s="73">
        <v>35728.200000000004</v>
      </c>
    </row>
    <row r="46" spans="1:12" x14ac:dyDescent="0.25">
      <c r="A46" s="8">
        <v>12</v>
      </c>
      <c r="B46" s="623" t="s">
        <v>367</v>
      </c>
      <c r="C46" s="623"/>
      <c r="D46" s="6"/>
      <c r="E46" s="169">
        <v>10832.05</v>
      </c>
      <c r="J46" s="72"/>
      <c r="L46" s="72"/>
    </row>
    <row r="47" spans="1:12" x14ac:dyDescent="0.25">
      <c r="A47" s="8">
        <v>13</v>
      </c>
      <c r="B47" s="626" t="s">
        <v>387</v>
      </c>
      <c r="C47" s="627"/>
      <c r="D47" s="6"/>
      <c r="E47" s="73">
        <v>6438.24</v>
      </c>
      <c r="L47" s="72"/>
    </row>
    <row r="48" spans="1:12" x14ac:dyDescent="0.25">
      <c r="A48" s="8">
        <v>14</v>
      </c>
      <c r="B48" s="626" t="s">
        <v>388</v>
      </c>
      <c r="C48" s="627"/>
      <c r="D48" s="6"/>
      <c r="E48" s="73">
        <v>951.6</v>
      </c>
      <c r="L48" s="72"/>
    </row>
    <row r="49" spans="1:12" x14ac:dyDescent="0.25">
      <c r="A49" s="8">
        <v>15</v>
      </c>
      <c r="B49" s="626" t="s">
        <v>389</v>
      </c>
      <c r="C49" s="627"/>
      <c r="D49" s="6"/>
      <c r="E49" s="73">
        <v>13559.28</v>
      </c>
      <c r="L49" s="72"/>
    </row>
    <row r="50" spans="1:12" x14ac:dyDescent="0.25">
      <c r="A50" s="8">
        <v>16</v>
      </c>
      <c r="B50" s="626" t="s">
        <v>390</v>
      </c>
      <c r="C50" s="627"/>
      <c r="D50" s="6"/>
      <c r="E50" s="73">
        <v>1528.92</v>
      </c>
      <c r="L50" s="72"/>
    </row>
    <row r="51" spans="1:12" x14ac:dyDescent="0.25">
      <c r="A51" s="8">
        <v>17</v>
      </c>
      <c r="B51" s="624" t="s">
        <v>652</v>
      </c>
      <c r="C51" s="624"/>
      <c r="D51" s="6"/>
      <c r="E51" s="81">
        <f>SUM(E35:E50)</f>
        <v>188317.98</v>
      </c>
      <c r="J51" s="151"/>
    </row>
    <row r="52" spans="1:12" x14ac:dyDescent="0.25">
      <c r="A52" s="8">
        <v>18</v>
      </c>
      <c r="B52" s="624" t="s">
        <v>676</v>
      </c>
      <c r="C52" s="625"/>
      <c r="D52" s="6"/>
      <c r="E52" s="81">
        <f>E19</f>
        <v>179463.3</v>
      </c>
      <c r="J52" s="101"/>
      <c r="K52" s="84"/>
    </row>
    <row r="53" spans="1:12" x14ac:dyDescent="0.25">
      <c r="A53" s="8"/>
      <c r="B53" s="624"/>
      <c r="C53" s="624"/>
      <c r="D53" s="6"/>
      <c r="E53" s="81"/>
      <c r="J53" s="156"/>
    </row>
    <row r="54" spans="1:12" x14ac:dyDescent="0.25">
      <c r="A54" s="8"/>
      <c r="B54" s="624"/>
      <c r="C54" s="624"/>
      <c r="D54" s="6"/>
      <c r="E54" s="81"/>
    </row>
    <row r="55" spans="1:12" x14ac:dyDescent="0.25">
      <c r="A55" s="13"/>
      <c r="B55" s="110"/>
      <c r="C55" s="110"/>
      <c r="D55" s="5"/>
      <c r="E55" s="87"/>
    </row>
    <row r="56" spans="1:12" x14ac:dyDescent="0.25">
      <c r="A56" s="28" t="s">
        <v>32</v>
      </c>
      <c r="B56" s="5" t="s">
        <v>348</v>
      </c>
    </row>
    <row r="57" spans="1:12" x14ac:dyDescent="0.25">
      <c r="B57" s="11" t="s">
        <v>37</v>
      </c>
    </row>
    <row r="58" spans="1:12" x14ac:dyDescent="0.25">
      <c r="A58" s="38" t="s">
        <v>27</v>
      </c>
      <c r="B58" s="36" t="s">
        <v>41</v>
      </c>
      <c r="C58" s="118" t="s">
        <v>44</v>
      </c>
      <c r="D58" s="292" t="s">
        <v>611</v>
      </c>
      <c r="E58" s="118" t="s">
        <v>45</v>
      </c>
    </row>
    <row r="59" spans="1:12" x14ac:dyDescent="0.25">
      <c r="A59" s="115" t="s">
        <v>9</v>
      </c>
      <c r="B59" s="288"/>
      <c r="C59" s="292"/>
      <c r="D59" s="56"/>
      <c r="E59" s="56"/>
    </row>
    <row r="60" spans="1:12" x14ac:dyDescent="0.25">
      <c r="A60" s="116" t="s">
        <v>13</v>
      </c>
      <c r="B60" s="109"/>
      <c r="C60" s="295"/>
      <c r="D60" s="106"/>
      <c r="E60" s="106"/>
    </row>
    <row r="61" spans="1:12" x14ac:dyDescent="0.25">
      <c r="A61" s="28">
        <v>7</v>
      </c>
      <c r="B61" s="28" t="s">
        <v>46</v>
      </c>
      <c r="C61" s="28"/>
      <c r="D61" s="28"/>
      <c r="E61" s="28"/>
      <c r="F61" s="28"/>
    </row>
    <row r="62" spans="1:12" x14ac:dyDescent="0.25">
      <c r="B62" s="28" t="s">
        <v>47</v>
      </c>
      <c r="C62" s="28"/>
      <c r="D62" s="28"/>
      <c r="E62" s="28"/>
      <c r="F62" s="28"/>
    </row>
    <row r="63" spans="1:12" x14ac:dyDescent="0.25">
      <c r="B63" s="28" t="s">
        <v>48</v>
      </c>
      <c r="C63" s="28"/>
      <c r="D63" s="28"/>
      <c r="E63" s="28"/>
      <c r="F63" s="28"/>
    </row>
    <row r="64" spans="1:12" x14ac:dyDescent="0.25">
      <c r="B64" s="54" t="s">
        <v>80</v>
      </c>
      <c r="C64" s="29"/>
      <c r="D64" s="29"/>
      <c r="E64" s="29"/>
      <c r="F64" s="29"/>
    </row>
    <row r="65" spans="2:6" x14ac:dyDescent="0.25">
      <c r="B65" s="29" t="s">
        <v>50</v>
      </c>
      <c r="C65" s="29"/>
      <c r="D65" s="29"/>
      <c r="E65" s="29"/>
      <c r="F65" s="29"/>
    </row>
    <row r="66" spans="2:6" x14ac:dyDescent="0.25">
      <c r="B66" s="29" t="s">
        <v>51</v>
      </c>
      <c r="C66" s="29"/>
      <c r="D66" s="29"/>
      <c r="E66" s="29"/>
      <c r="F66" s="29"/>
    </row>
    <row r="70" spans="2:6" x14ac:dyDescent="0.25">
      <c r="B70" s="353" t="s">
        <v>399</v>
      </c>
    </row>
    <row r="83" spans="1:1" x14ac:dyDescent="0.25">
      <c r="A83" t="s">
        <v>5</v>
      </c>
    </row>
  </sheetData>
  <mergeCells count="24">
    <mergeCell ref="B5:E5"/>
    <mergeCell ref="B8:C8"/>
    <mergeCell ref="B9:E9"/>
    <mergeCell ref="B34:C34"/>
    <mergeCell ref="B36:C36"/>
    <mergeCell ref="B42:C42"/>
    <mergeCell ref="B43:C43"/>
    <mergeCell ref="B44:C44"/>
    <mergeCell ref="B10:F10"/>
    <mergeCell ref="B11:F11"/>
    <mergeCell ref="B38:C38"/>
    <mergeCell ref="B39:C39"/>
    <mergeCell ref="B40:C40"/>
    <mergeCell ref="B41:C41"/>
    <mergeCell ref="B54:C54"/>
    <mergeCell ref="B45:C45"/>
    <mergeCell ref="B46:C46"/>
    <mergeCell ref="B51:C51"/>
    <mergeCell ref="B52:C52"/>
    <mergeCell ref="B53:C53"/>
    <mergeCell ref="B47:C47"/>
    <mergeCell ref="B48:C48"/>
    <mergeCell ref="B49:C49"/>
    <mergeCell ref="B50:C50"/>
  </mergeCells>
  <pageMargins left="0.69930555555555596" right="0.69930555555555596" top="0.75" bottom="0.75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38">
    <tabColor rgb="FF00B0F0"/>
  </sheetPr>
  <dimension ref="A1:K88"/>
  <sheetViews>
    <sheetView topLeftCell="A10" workbookViewId="0">
      <selection activeCell="L22" sqref="L2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42578125" bestFit="1" customWidth="1"/>
    <col min="6" max="6" width="10" customWidth="1"/>
    <col min="9" max="9" width="9.5703125" bestFit="1" customWidth="1"/>
    <col min="11" max="11" width="10.140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102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286152.53000000003</v>
      </c>
    </row>
    <row r="14" spans="1:6" x14ac:dyDescent="0.25">
      <c r="A14" s="19"/>
      <c r="B14" s="5" t="s">
        <v>394</v>
      </c>
      <c r="C14" s="5"/>
      <c r="D14" s="18"/>
      <c r="E14" s="79">
        <v>265000.73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189879.57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728060.38</v>
      </c>
    </row>
    <row r="19" spans="1:6" x14ac:dyDescent="0.25">
      <c r="A19" s="13"/>
      <c r="B19" s="25" t="s">
        <v>19</v>
      </c>
      <c r="C19" s="26"/>
      <c r="D19" s="27"/>
      <c r="E19" s="15">
        <v>710538.3</v>
      </c>
    </row>
    <row r="20" spans="1:6" x14ac:dyDescent="0.25">
      <c r="A20" s="13"/>
      <c r="B20" s="25" t="s">
        <v>20</v>
      </c>
      <c r="C20" s="26"/>
      <c r="D20" s="27"/>
      <c r="E20" s="16">
        <f>B22+E19</f>
        <v>718038.3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7500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254</v>
      </c>
      <c r="C24" s="432">
        <v>43871</v>
      </c>
      <c r="D24" s="433">
        <v>0</v>
      </c>
      <c r="E24" s="434">
        <v>36428.949999999997</v>
      </c>
      <c r="F24" s="267"/>
    </row>
    <row r="25" spans="1:6" x14ac:dyDescent="0.25">
      <c r="A25" s="13"/>
      <c r="B25" s="427" t="s">
        <v>995</v>
      </c>
      <c r="C25" s="432">
        <v>45291</v>
      </c>
      <c r="D25" s="433">
        <v>1088.74</v>
      </c>
      <c r="E25" s="434">
        <v>2177.48</v>
      </c>
    </row>
    <row r="26" spans="1:6" x14ac:dyDescent="0.25">
      <c r="A26" s="13"/>
      <c r="B26" s="427" t="s">
        <v>585</v>
      </c>
      <c r="C26" s="432">
        <v>44885</v>
      </c>
      <c r="D26" s="433">
        <v>0</v>
      </c>
      <c r="E26" s="434">
        <v>18206.009999999998</v>
      </c>
    </row>
    <row r="27" spans="1:6" x14ac:dyDescent="0.25">
      <c r="A27" s="13"/>
      <c r="B27" s="427" t="s">
        <v>586</v>
      </c>
      <c r="C27" s="432">
        <v>45280</v>
      </c>
      <c r="D27" s="433">
        <v>0</v>
      </c>
      <c r="E27" s="434">
        <v>16864.189999999999</v>
      </c>
    </row>
    <row r="28" spans="1:6" x14ac:dyDescent="0.25">
      <c r="A28" s="13"/>
      <c r="B28" s="427" t="s">
        <v>255</v>
      </c>
      <c r="C28" s="432">
        <v>42103</v>
      </c>
      <c r="D28" s="433">
        <v>0</v>
      </c>
      <c r="E28" s="434">
        <v>53625.8</v>
      </c>
    </row>
    <row r="29" spans="1:6" x14ac:dyDescent="0.25">
      <c r="A29" s="13"/>
      <c r="B29" s="427" t="s">
        <v>256</v>
      </c>
      <c r="C29" s="432">
        <v>44742</v>
      </c>
      <c r="D29" s="433">
        <v>0</v>
      </c>
      <c r="E29" s="434">
        <v>36509.79</v>
      </c>
    </row>
    <row r="30" spans="1:6" x14ac:dyDescent="0.25">
      <c r="A30" s="13"/>
      <c r="B30" s="427" t="s">
        <v>257</v>
      </c>
      <c r="C30" s="432">
        <v>44586</v>
      </c>
      <c r="D30" s="433">
        <v>0</v>
      </c>
      <c r="E30" s="434">
        <v>52012.07</v>
      </c>
    </row>
    <row r="31" spans="1:6" x14ac:dyDescent="0.25">
      <c r="A31" s="13"/>
      <c r="B31" s="61"/>
      <c r="C31" s="61"/>
      <c r="D31" s="64"/>
      <c r="E31" s="64"/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1" x14ac:dyDescent="0.25">
      <c r="A33" s="13"/>
      <c r="B33" s="11" t="s">
        <v>40</v>
      </c>
      <c r="C33" s="11"/>
      <c r="D33" s="11"/>
      <c r="E33" s="14"/>
      <c r="F33" s="28"/>
    </row>
    <row r="34" spans="1:11" x14ac:dyDescent="0.25">
      <c r="A34" s="13"/>
      <c r="B34" s="11" t="s">
        <v>39</v>
      </c>
      <c r="C34" s="5"/>
      <c r="D34" s="5"/>
      <c r="E34" s="1"/>
    </row>
    <row r="35" spans="1:11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1" x14ac:dyDescent="0.25">
      <c r="A36" s="8">
        <v>1</v>
      </c>
      <c r="B36" s="9" t="s">
        <v>391</v>
      </c>
      <c r="C36" s="60"/>
      <c r="D36" s="6"/>
      <c r="E36" s="73">
        <v>93682.799999999988</v>
      </c>
      <c r="K36" s="72"/>
    </row>
    <row r="37" spans="1:11" x14ac:dyDescent="0.25">
      <c r="A37" s="8">
        <v>2</v>
      </c>
      <c r="B37" s="628" t="s">
        <v>306</v>
      </c>
      <c r="C37" s="628"/>
      <c r="D37" s="6"/>
      <c r="E37" s="73">
        <v>8838</v>
      </c>
    </row>
    <row r="38" spans="1:11" x14ac:dyDescent="0.25">
      <c r="A38" s="8">
        <v>3</v>
      </c>
      <c r="B38" s="623" t="s">
        <v>307</v>
      </c>
      <c r="C38" s="623"/>
      <c r="D38" s="6"/>
      <c r="E38" s="73">
        <v>31816.800000000003</v>
      </c>
    </row>
    <row r="39" spans="1:11" x14ac:dyDescent="0.25">
      <c r="A39" s="8">
        <v>4</v>
      </c>
      <c r="B39" s="31" t="s">
        <v>395</v>
      </c>
      <c r="C39" s="31"/>
      <c r="D39" s="6"/>
      <c r="E39" s="73">
        <v>12019.68</v>
      </c>
    </row>
    <row r="40" spans="1:11" x14ac:dyDescent="0.25">
      <c r="A40" s="8">
        <v>5</v>
      </c>
      <c r="B40" s="628" t="s">
        <v>31</v>
      </c>
      <c r="C40" s="628"/>
      <c r="D40" s="6"/>
      <c r="E40" s="73">
        <v>21211.199999999997</v>
      </c>
      <c r="I40" s="72"/>
    </row>
    <row r="41" spans="1:11" x14ac:dyDescent="0.25">
      <c r="A41" s="8">
        <v>6</v>
      </c>
      <c r="B41" s="623" t="s">
        <v>308</v>
      </c>
      <c r="C41" s="623"/>
      <c r="D41" s="6"/>
      <c r="E41" s="73">
        <v>384.6</v>
      </c>
      <c r="I41" s="72"/>
      <c r="K41" s="72"/>
    </row>
    <row r="42" spans="1:11" x14ac:dyDescent="0.25">
      <c r="A42" s="8">
        <v>7</v>
      </c>
      <c r="B42" s="623" t="s">
        <v>309</v>
      </c>
      <c r="C42" s="623"/>
      <c r="D42" s="6"/>
      <c r="E42" s="73">
        <v>1980.35</v>
      </c>
      <c r="I42" s="72"/>
      <c r="K42" s="72"/>
    </row>
    <row r="43" spans="1:11" x14ac:dyDescent="0.25">
      <c r="A43" s="8">
        <v>8</v>
      </c>
      <c r="B43" s="628" t="s">
        <v>310</v>
      </c>
      <c r="C43" s="628"/>
      <c r="D43" s="6"/>
      <c r="E43" s="73">
        <v>17280</v>
      </c>
      <c r="I43" s="72"/>
      <c r="K43" s="72"/>
    </row>
    <row r="44" spans="1:11" x14ac:dyDescent="0.25">
      <c r="A44" s="8">
        <v>9</v>
      </c>
      <c r="B44" s="623" t="s">
        <v>311</v>
      </c>
      <c r="C44" s="623"/>
      <c r="D44" s="6"/>
      <c r="E44" s="73">
        <v>97218</v>
      </c>
      <c r="I44" s="72"/>
    </row>
    <row r="45" spans="1:11" x14ac:dyDescent="0.25">
      <c r="A45" s="8">
        <v>10</v>
      </c>
      <c r="B45" s="623" t="s">
        <v>336</v>
      </c>
      <c r="C45" s="623"/>
      <c r="D45" s="6"/>
      <c r="E45" s="73">
        <v>5398.85</v>
      </c>
      <c r="K45" s="72"/>
    </row>
    <row r="46" spans="1:11" x14ac:dyDescent="0.25">
      <c r="A46" s="8">
        <v>11</v>
      </c>
      <c r="B46" s="623" t="s">
        <v>330</v>
      </c>
      <c r="C46" s="623"/>
      <c r="D46" s="6"/>
      <c r="E46" s="81">
        <v>0</v>
      </c>
      <c r="K46" s="72"/>
    </row>
    <row r="47" spans="1:11" x14ac:dyDescent="0.25">
      <c r="A47" s="8">
        <v>12</v>
      </c>
      <c r="B47" s="623" t="s">
        <v>314</v>
      </c>
      <c r="C47" s="623"/>
      <c r="D47" s="6"/>
      <c r="E47" s="73">
        <v>218337.53</v>
      </c>
      <c r="I47" s="72"/>
      <c r="K47" s="72"/>
    </row>
    <row r="48" spans="1:11" x14ac:dyDescent="0.25">
      <c r="A48" s="8">
        <v>13</v>
      </c>
      <c r="B48" s="626" t="s">
        <v>4</v>
      </c>
      <c r="C48" s="627"/>
      <c r="D48" s="6"/>
      <c r="E48" s="73">
        <v>143529.12</v>
      </c>
    </row>
    <row r="49" spans="1:11" x14ac:dyDescent="0.25">
      <c r="A49" s="8">
        <v>14</v>
      </c>
      <c r="B49" s="623" t="s">
        <v>367</v>
      </c>
      <c r="C49" s="623"/>
      <c r="D49" s="6"/>
      <c r="E49" s="73">
        <v>43339.360000000001</v>
      </c>
      <c r="I49" s="72"/>
      <c r="K49" s="72"/>
    </row>
    <row r="50" spans="1:11" x14ac:dyDescent="0.25">
      <c r="A50" s="8">
        <v>15</v>
      </c>
      <c r="B50" s="626" t="s">
        <v>387</v>
      </c>
      <c r="C50" s="627"/>
      <c r="D50" s="6"/>
      <c r="E50" s="73">
        <v>32238.48</v>
      </c>
      <c r="K50" s="72"/>
    </row>
    <row r="51" spans="1:11" x14ac:dyDescent="0.25">
      <c r="A51" s="8">
        <v>16</v>
      </c>
      <c r="B51" s="626" t="s">
        <v>388</v>
      </c>
      <c r="C51" s="627"/>
      <c r="D51" s="6"/>
      <c r="E51" s="73">
        <v>3679.32</v>
      </c>
      <c r="K51" s="72"/>
    </row>
    <row r="52" spans="1:11" x14ac:dyDescent="0.25">
      <c r="A52" s="8">
        <v>17</v>
      </c>
      <c r="B52" s="626" t="s">
        <v>389</v>
      </c>
      <c r="C52" s="627"/>
      <c r="D52" s="6"/>
      <c r="E52" s="73">
        <v>97482.22</v>
      </c>
      <c r="K52" s="72"/>
    </row>
    <row r="53" spans="1:11" x14ac:dyDescent="0.25">
      <c r="A53" s="8">
        <v>18</v>
      </c>
      <c r="B53" s="626" t="s">
        <v>390</v>
      </c>
      <c r="C53" s="627"/>
      <c r="D53" s="6"/>
      <c r="E53" s="73">
        <v>5908.44</v>
      </c>
      <c r="K53" s="72"/>
    </row>
    <row r="54" spans="1:11" x14ac:dyDescent="0.25">
      <c r="A54" s="8">
        <v>19</v>
      </c>
      <c r="B54" s="624" t="s">
        <v>652</v>
      </c>
      <c r="C54" s="624"/>
      <c r="D54" s="6"/>
      <c r="E54" s="81">
        <f>SUM(E36:E53)</f>
        <v>834344.74999999977</v>
      </c>
      <c r="I54" s="151"/>
    </row>
    <row r="55" spans="1:11" x14ac:dyDescent="0.25">
      <c r="A55" s="8">
        <v>20</v>
      </c>
      <c r="B55" s="624" t="s">
        <v>676</v>
      </c>
      <c r="C55" s="625"/>
      <c r="D55" s="6"/>
      <c r="E55" s="81">
        <f>E20</f>
        <v>718038.3</v>
      </c>
      <c r="I55" s="101"/>
      <c r="J55" s="84"/>
    </row>
    <row r="56" spans="1:11" x14ac:dyDescent="0.25">
      <c r="A56" s="8"/>
      <c r="B56" s="624"/>
      <c r="C56" s="624"/>
      <c r="D56" s="6"/>
      <c r="E56" s="81"/>
    </row>
    <row r="57" spans="1:11" x14ac:dyDescent="0.25">
      <c r="A57" s="8"/>
      <c r="B57" s="644"/>
      <c r="C57" s="645"/>
      <c r="D57" s="31"/>
      <c r="E57" s="73"/>
    </row>
    <row r="58" spans="1:11" x14ac:dyDescent="0.25">
      <c r="F58" s="76"/>
    </row>
    <row r="59" spans="1:11" x14ac:dyDescent="0.25">
      <c r="A59" s="28" t="s">
        <v>32</v>
      </c>
      <c r="B59" s="5" t="s">
        <v>348</v>
      </c>
    </row>
    <row r="60" spans="1:11" x14ac:dyDescent="0.25">
      <c r="B60" s="11" t="s">
        <v>37</v>
      </c>
    </row>
    <row r="61" spans="1:11" x14ac:dyDescent="0.25">
      <c r="A61" s="38" t="s">
        <v>27</v>
      </c>
      <c r="B61" s="36" t="s">
        <v>41</v>
      </c>
      <c r="C61" s="33" t="s">
        <v>44</v>
      </c>
      <c r="D61" s="288" t="s">
        <v>611</v>
      </c>
      <c r="E61" s="33" t="s">
        <v>45</v>
      </c>
    </row>
    <row r="62" spans="1:11" ht="30" x14ac:dyDescent="0.25">
      <c r="A62" s="115" t="s">
        <v>9</v>
      </c>
      <c r="B62" s="535" t="s">
        <v>1169</v>
      </c>
      <c r="C62" s="559" t="s">
        <v>1170</v>
      </c>
      <c r="D62" s="132">
        <v>49</v>
      </c>
      <c r="E62" s="132">
        <v>11950</v>
      </c>
    </row>
    <row r="63" spans="1:11" ht="30" x14ac:dyDescent="0.25">
      <c r="A63" s="105">
        <v>2</v>
      </c>
      <c r="B63" s="535" t="s">
        <v>1195</v>
      </c>
      <c r="C63" s="559" t="s">
        <v>1196</v>
      </c>
      <c r="D63" s="132">
        <v>31</v>
      </c>
      <c r="E63" s="132">
        <v>9850</v>
      </c>
      <c r="K63" s="574" t="s">
        <v>536</v>
      </c>
    </row>
    <row r="64" spans="1:11" ht="30" x14ac:dyDescent="0.25">
      <c r="A64" s="115">
        <v>3</v>
      </c>
      <c r="B64" s="535" t="s">
        <v>1209</v>
      </c>
      <c r="C64" s="559" t="s">
        <v>1210</v>
      </c>
      <c r="D64" s="132">
        <v>26</v>
      </c>
      <c r="E64" s="132">
        <v>12250</v>
      </c>
    </row>
    <row r="65" spans="1:6" x14ac:dyDescent="0.25">
      <c r="A65" s="105">
        <v>4</v>
      </c>
      <c r="B65" s="566" t="s">
        <v>1341</v>
      </c>
      <c r="C65" s="587" t="s">
        <v>1342</v>
      </c>
      <c r="D65" s="588">
        <v>1</v>
      </c>
      <c r="E65" s="132">
        <v>107394</v>
      </c>
    </row>
    <row r="66" spans="1:6" x14ac:dyDescent="0.25">
      <c r="A66" s="106">
        <v>5</v>
      </c>
      <c r="B66" s="287"/>
      <c r="C66" s="287"/>
      <c r="D66" s="106"/>
      <c r="E66" s="106"/>
    </row>
    <row r="67" spans="1:6" x14ac:dyDescent="0.25">
      <c r="A67" s="28" t="s">
        <v>33</v>
      </c>
      <c r="B67" s="28" t="s">
        <v>46</v>
      </c>
      <c r="C67" s="28"/>
      <c r="D67" s="28"/>
      <c r="E67" s="28"/>
      <c r="F67" s="28"/>
    </row>
    <row r="68" spans="1:6" x14ac:dyDescent="0.25">
      <c r="B68" s="28" t="s">
        <v>47</v>
      </c>
      <c r="C68" s="28"/>
      <c r="D68" s="28"/>
      <c r="E68" s="28"/>
      <c r="F68" s="28"/>
    </row>
    <row r="69" spans="1:6" x14ac:dyDescent="0.25">
      <c r="B69" s="28" t="s">
        <v>48</v>
      </c>
      <c r="C69" s="28"/>
      <c r="D69" s="28"/>
      <c r="E69" s="28"/>
      <c r="F69" s="28"/>
    </row>
    <row r="70" spans="1:6" x14ac:dyDescent="0.25">
      <c r="B70" s="50" t="s">
        <v>55</v>
      </c>
      <c r="C70" s="29"/>
      <c r="D70" s="29"/>
      <c r="E70" s="29"/>
      <c r="F70" s="29"/>
    </row>
    <row r="71" spans="1:6" x14ac:dyDescent="0.25">
      <c r="B71" s="29" t="s">
        <v>50</v>
      </c>
      <c r="C71" s="29"/>
      <c r="D71" s="29"/>
      <c r="E71" s="29"/>
      <c r="F71" s="29"/>
    </row>
    <row r="72" spans="1:6" x14ac:dyDescent="0.25">
      <c r="B72" s="29" t="s">
        <v>51</v>
      </c>
      <c r="C72" s="29"/>
      <c r="D72" s="29"/>
      <c r="E72" s="29"/>
      <c r="F72" s="29"/>
    </row>
    <row r="75" spans="1:6" x14ac:dyDescent="0.25">
      <c r="B75" s="137" t="s">
        <v>127</v>
      </c>
    </row>
    <row r="88" spans="1:1" x14ac:dyDescent="0.25">
      <c r="A88" t="s">
        <v>5</v>
      </c>
    </row>
  </sheetData>
  <mergeCells count="26">
    <mergeCell ref="B38:C38"/>
    <mergeCell ref="B41:C41"/>
    <mergeCell ref="B42:C42"/>
    <mergeCell ref="B43:C43"/>
    <mergeCell ref="B44:C44"/>
    <mergeCell ref="B40:C40"/>
    <mergeCell ref="B5:E5"/>
    <mergeCell ref="B9:C9"/>
    <mergeCell ref="B10:E10"/>
    <mergeCell ref="B35:C35"/>
    <mergeCell ref="B37:C37"/>
    <mergeCell ref="B11:F11"/>
    <mergeCell ref="B12:F12"/>
    <mergeCell ref="B45:C45"/>
    <mergeCell ref="B46:C46"/>
    <mergeCell ref="B47:C47"/>
    <mergeCell ref="B52:C52"/>
    <mergeCell ref="B57:C57"/>
    <mergeCell ref="B48:C48"/>
    <mergeCell ref="B49:C49"/>
    <mergeCell ref="B54:C54"/>
    <mergeCell ref="B55:C55"/>
    <mergeCell ref="B56:C56"/>
    <mergeCell ref="B50:C50"/>
    <mergeCell ref="B51:C51"/>
    <mergeCell ref="B53:C53"/>
  </mergeCells>
  <pageMargins left="0.69930555555555596" right="0.69930555555555596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Лист39">
    <tabColor rgb="FF00B0F0"/>
  </sheetPr>
  <dimension ref="A1:L91"/>
  <sheetViews>
    <sheetView topLeftCell="A12" workbookViewId="0">
      <selection activeCell="M19" sqref="M19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140625" customWidth="1"/>
    <col min="6" max="6" width="10" customWidth="1"/>
    <col min="10" max="10" width="9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729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103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19">
        <v>589992.66</v>
      </c>
    </row>
    <row r="14" spans="1:6" x14ac:dyDescent="0.25">
      <c r="A14" s="19"/>
      <c r="B14" s="5" t="s">
        <v>394</v>
      </c>
      <c r="C14" s="5"/>
      <c r="D14" s="18"/>
      <c r="E14" s="79">
        <v>524488.4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-50076.959999999999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757761.4</v>
      </c>
    </row>
    <row r="19" spans="1:6" x14ac:dyDescent="0.25">
      <c r="A19" s="13"/>
      <c r="B19" s="25" t="s">
        <v>19</v>
      </c>
      <c r="C19" s="26"/>
      <c r="D19" s="27"/>
      <c r="E19" s="15">
        <v>692613.01</v>
      </c>
    </row>
    <row r="20" spans="1:6" x14ac:dyDescent="0.25">
      <c r="A20" s="13"/>
      <c r="B20" s="25" t="s">
        <v>20</v>
      </c>
      <c r="C20" s="26"/>
      <c r="D20" s="27"/>
      <c r="E20" s="16">
        <f>B22+E19</f>
        <v>705756.25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258</v>
      </c>
      <c r="C24" s="432">
        <v>42253</v>
      </c>
      <c r="D24" s="433">
        <v>0</v>
      </c>
      <c r="E24" s="434">
        <v>57633.33</v>
      </c>
      <c r="F24" s="267"/>
    </row>
    <row r="25" spans="1:6" x14ac:dyDescent="0.25">
      <c r="A25" s="13"/>
      <c r="B25" s="427" t="s">
        <v>996</v>
      </c>
      <c r="C25" s="432">
        <v>45273</v>
      </c>
      <c r="D25" s="433">
        <v>0</v>
      </c>
      <c r="E25" s="434">
        <v>4526.7299999999996</v>
      </c>
    </row>
    <row r="26" spans="1:6" x14ac:dyDescent="0.25">
      <c r="A26" s="13"/>
      <c r="B26" s="427" t="s">
        <v>259</v>
      </c>
      <c r="C26" s="432">
        <v>45307</v>
      </c>
      <c r="D26" s="433">
        <v>200</v>
      </c>
      <c r="E26" s="434">
        <v>89539.83</v>
      </c>
    </row>
    <row r="27" spans="1:6" x14ac:dyDescent="0.25">
      <c r="A27" s="13"/>
      <c r="B27" s="427" t="s">
        <v>260</v>
      </c>
      <c r="C27" s="432">
        <v>43567</v>
      </c>
      <c r="D27" s="433">
        <v>0</v>
      </c>
      <c r="E27" s="434">
        <v>75184.89</v>
      </c>
    </row>
    <row r="28" spans="1:6" x14ac:dyDescent="0.25">
      <c r="A28" s="13"/>
      <c r="B28" s="427" t="s">
        <v>997</v>
      </c>
      <c r="C28" s="432">
        <v>45106</v>
      </c>
      <c r="D28" s="433">
        <v>0</v>
      </c>
      <c r="E28" s="434">
        <v>4624.3100000000004</v>
      </c>
    </row>
    <row r="29" spans="1:6" x14ac:dyDescent="0.25">
      <c r="A29" s="13"/>
      <c r="B29" s="427" t="s">
        <v>261</v>
      </c>
      <c r="C29" s="432">
        <v>44499</v>
      </c>
      <c r="D29" s="433">
        <v>0</v>
      </c>
      <c r="E29" s="434">
        <v>37972.03</v>
      </c>
    </row>
    <row r="30" spans="1:6" x14ac:dyDescent="0.25">
      <c r="A30" s="13"/>
      <c r="B30" s="427" t="s">
        <v>262</v>
      </c>
      <c r="C30" s="432">
        <v>43925</v>
      </c>
      <c r="D30" s="433">
        <v>0</v>
      </c>
      <c r="E30" s="434">
        <v>45502.91</v>
      </c>
    </row>
    <row r="31" spans="1:6" x14ac:dyDescent="0.25">
      <c r="A31" s="13"/>
      <c r="B31" s="427" t="s">
        <v>263</v>
      </c>
      <c r="C31" s="432">
        <v>42941</v>
      </c>
      <c r="D31" s="433">
        <v>0</v>
      </c>
      <c r="E31" s="434">
        <v>60845.18</v>
      </c>
    </row>
    <row r="32" spans="1:6" x14ac:dyDescent="0.25">
      <c r="A32" s="13"/>
      <c r="B32" s="427" t="s">
        <v>264</v>
      </c>
      <c r="C32" s="432">
        <v>45302</v>
      </c>
      <c r="D32" s="433">
        <v>1000</v>
      </c>
      <c r="E32" s="434">
        <v>146092.78</v>
      </c>
    </row>
    <row r="33" spans="1:12" x14ac:dyDescent="0.25">
      <c r="A33" s="13"/>
      <c r="B33" s="427" t="s">
        <v>587</v>
      </c>
      <c r="C33" s="432">
        <v>45147</v>
      </c>
      <c r="D33" s="433">
        <v>0</v>
      </c>
      <c r="E33" s="434">
        <v>7762.01</v>
      </c>
    </row>
    <row r="34" spans="1:12" x14ac:dyDescent="0.25">
      <c r="A34" s="13" t="s">
        <v>24</v>
      </c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40</v>
      </c>
      <c r="C35" s="11"/>
      <c r="D35" s="11"/>
      <c r="E35" s="14"/>
      <c r="F35" s="28"/>
    </row>
    <row r="36" spans="1:12" x14ac:dyDescent="0.25">
      <c r="A36" s="13"/>
      <c r="B36" s="11" t="s">
        <v>39</v>
      </c>
      <c r="C36" s="5"/>
      <c r="D36" s="5"/>
      <c r="E36" s="1"/>
    </row>
    <row r="37" spans="1:12" x14ac:dyDescent="0.25">
      <c r="A37" s="13"/>
      <c r="B37" s="24" t="s">
        <v>25</v>
      </c>
      <c r="C37" s="5"/>
      <c r="D37" s="5"/>
      <c r="E37" s="1"/>
    </row>
    <row r="38" spans="1:12" x14ac:dyDescent="0.25">
      <c r="A38" s="13"/>
      <c r="B38" s="24" t="s">
        <v>26</v>
      </c>
      <c r="C38" s="5"/>
      <c r="D38" s="5"/>
      <c r="E38" s="1"/>
    </row>
    <row r="39" spans="1:12" x14ac:dyDescent="0.25">
      <c r="A39" s="13"/>
      <c r="B39" s="24"/>
      <c r="C39" s="5"/>
      <c r="D39" s="5"/>
      <c r="E39" s="1"/>
    </row>
    <row r="40" spans="1:12" x14ac:dyDescent="0.25">
      <c r="A40" s="8" t="s">
        <v>27</v>
      </c>
      <c r="B40" s="639" t="s">
        <v>28</v>
      </c>
      <c r="C40" s="640"/>
      <c r="D40" s="6"/>
      <c r="E40" s="12" t="s">
        <v>29</v>
      </c>
    </row>
    <row r="41" spans="1:12" x14ac:dyDescent="0.25">
      <c r="A41" s="8">
        <v>1</v>
      </c>
      <c r="B41" s="9" t="s">
        <v>391</v>
      </c>
      <c r="C41" s="60"/>
      <c r="D41" s="6"/>
      <c r="E41" s="73">
        <v>104872.56</v>
      </c>
    </row>
    <row r="42" spans="1:12" x14ac:dyDescent="0.25">
      <c r="A42" s="8">
        <v>2</v>
      </c>
      <c r="B42" s="628" t="s">
        <v>306</v>
      </c>
      <c r="C42" s="628"/>
      <c r="D42" s="6"/>
      <c r="E42" s="73">
        <v>8671.89</v>
      </c>
    </row>
    <row r="43" spans="1:12" x14ac:dyDescent="0.25">
      <c r="A43" s="8">
        <v>3</v>
      </c>
      <c r="B43" s="623" t="s">
        <v>307</v>
      </c>
      <c r="C43" s="623"/>
      <c r="D43" s="6"/>
      <c r="E43" s="73">
        <v>31218.804</v>
      </c>
    </row>
    <row r="44" spans="1:12" x14ac:dyDescent="0.25">
      <c r="A44" s="8">
        <v>4</v>
      </c>
      <c r="B44" s="31" t="s">
        <v>395</v>
      </c>
      <c r="C44" s="31"/>
      <c r="D44" s="6"/>
      <c r="E44" s="73">
        <v>13875.024000000001</v>
      </c>
    </row>
    <row r="45" spans="1:12" x14ac:dyDescent="0.25">
      <c r="A45" s="8">
        <v>5</v>
      </c>
      <c r="B45" s="623" t="s">
        <v>2</v>
      </c>
      <c r="C45" s="623"/>
      <c r="D45" s="6"/>
      <c r="E45" s="73">
        <v>2953.6</v>
      </c>
      <c r="J45" s="73"/>
      <c r="L45" s="72"/>
    </row>
    <row r="46" spans="1:12" x14ac:dyDescent="0.25">
      <c r="A46" s="8">
        <v>6</v>
      </c>
      <c r="B46" s="623" t="s">
        <v>3</v>
      </c>
      <c r="C46" s="623"/>
      <c r="D46" s="6"/>
      <c r="E46" s="73">
        <v>8000</v>
      </c>
      <c r="J46" s="73"/>
      <c r="L46" s="72"/>
    </row>
    <row r="47" spans="1:12" x14ac:dyDescent="0.25">
      <c r="A47" s="8">
        <v>7</v>
      </c>
      <c r="B47" s="628" t="s">
        <v>31</v>
      </c>
      <c r="C47" s="628"/>
      <c r="D47" s="6"/>
      <c r="E47" s="73">
        <v>27750.048000000003</v>
      </c>
      <c r="J47" s="72"/>
    </row>
    <row r="48" spans="1:12" x14ac:dyDescent="0.25">
      <c r="A48" s="8">
        <v>8</v>
      </c>
      <c r="B48" s="623" t="s">
        <v>1386</v>
      </c>
      <c r="C48" s="623"/>
      <c r="D48" s="6"/>
      <c r="E48" s="73">
        <v>384.6</v>
      </c>
      <c r="J48" s="73"/>
      <c r="L48" s="72"/>
    </row>
    <row r="49" spans="1:12" x14ac:dyDescent="0.25">
      <c r="A49" s="8">
        <v>9</v>
      </c>
      <c r="B49" s="623" t="s">
        <v>309</v>
      </c>
      <c r="C49" s="623"/>
      <c r="D49" s="6"/>
      <c r="E49" s="73">
        <v>1946.48</v>
      </c>
      <c r="J49" s="73"/>
      <c r="L49" s="72"/>
    </row>
    <row r="50" spans="1:12" x14ac:dyDescent="0.25">
      <c r="A50" s="8">
        <v>10</v>
      </c>
      <c r="B50" s="628" t="s">
        <v>310</v>
      </c>
      <c r="C50" s="628"/>
      <c r="D50" s="6"/>
      <c r="E50" s="73">
        <v>14400</v>
      </c>
      <c r="J50" s="73"/>
      <c r="L50" s="72"/>
    </row>
    <row r="51" spans="1:12" x14ac:dyDescent="0.25">
      <c r="A51" s="8">
        <v>11</v>
      </c>
      <c r="B51" s="623" t="s">
        <v>311</v>
      </c>
      <c r="C51" s="623"/>
      <c r="D51" s="6"/>
      <c r="E51" s="73">
        <v>97125.168000000005</v>
      </c>
      <c r="J51" s="72"/>
    </row>
    <row r="52" spans="1:12" x14ac:dyDescent="0.25">
      <c r="A52" s="8">
        <v>12</v>
      </c>
      <c r="B52" s="623" t="s">
        <v>336</v>
      </c>
      <c r="C52" s="623"/>
      <c r="D52" s="6"/>
      <c r="E52" s="73">
        <v>4253.21</v>
      </c>
      <c r="J52" s="72"/>
      <c r="L52" s="72"/>
    </row>
    <row r="53" spans="1:12" x14ac:dyDescent="0.25">
      <c r="A53" s="8">
        <v>13</v>
      </c>
      <c r="B53" s="623" t="s">
        <v>314</v>
      </c>
      <c r="C53" s="623"/>
      <c r="D53" s="6"/>
      <c r="E53" s="73">
        <v>59401.57</v>
      </c>
      <c r="J53" s="72"/>
      <c r="L53" s="72"/>
    </row>
    <row r="54" spans="1:12" x14ac:dyDescent="0.25">
      <c r="A54" s="8">
        <v>14</v>
      </c>
      <c r="B54" s="623" t="s">
        <v>330</v>
      </c>
      <c r="C54" s="623"/>
      <c r="D54" s="6"/>
      <c r="E54" s="73">
        <v>4200</v>
      </c>
      <c r="L54" s="72"/>
    </row>
    <row r="55" spans="1:12" x14ac:dyDescent="0.25">
      <c r="A55" s="8">
        <v>15</v>
      </c>
      <c r="B55" s="626" t="s">
        <v>4</v>
      </c>
      <c r="C55" s="627"/>
      <c r="D55" s="6"/>
      <c r="E55" s="73">
        <v>145687.75200000001</v>
      </c>
    </row>
    <row r="56" spans="1:12" x14ac:dyDescent="0.25">
      <c r="A56" s="8">
        <v>16</v>
      </c>
      <c r="B56" s="623" t="s">
        <v>367</v>
      </c>
      <c r="C56" s="623"/>
      <c r="D56" s="6"/>
      <c r="E56" s="73">
        <v>42598.04</v>
      </c>
      <c r="J56" s="72"/>
      <c r="L56" s="72"/>
    </row>
    <row r="57" spans="1:12" x14ac:dyDescent="0.25">
      <c r="A57" s="8">
        <v>17</v>
      </c>
      <c r="B57" s="626" t="s">
        <v>387</v>
      </c>
      <c r="C57" s="627"/>
      <c r="D57" s="6"/>
      <c r="E57" s="73">
        <v>109668.83</v>
      </c>
      <c r="L57" s="72"/>
    </row>
    <row r="58" spans="1:12" x14ac:dyDescent="0.25">
      <c r="A58" s="8">
        <v>18</v>
      </c>
      <c r="B58" s="626" t="s">
        <v>388</v>
      </c>
      <c r="C58" s="627"/>
      <c r="D58" s="6"/>
      <c r="E58" s="73">
        <v>3483.12</v>
      </c>
      <c r="L58" s="72"/>
    </row>
    <row r="59" spans="1:12" x14ac:dyDescent="0.25">
      <c r="A59" s="8">
        <v>19</v>
      </c>
      <c r="B59" s="626" t="s">
        <v>389</v>
      </c>
      <c r="C59" s="627"/>
      <c r="D59" s="6"/>
      <c r="E59" s="73">
        <v>50343.360000000001</v>
      </c>
      <c r="L59" s="72"/>
    </row>
    <row r="60" spans="1:12" x14ac:dyDescent="0.25">
      <c r="A60" s="8">
        <v>20</v>
      </c>
      <c r="B60" s="626" t="s">
        <v>390</v>
      </c>
      <c r="C60" s="627"/>
      <c r="D60" s="6"/>
      <c r="E60" s="73">
        <v>5597.28</v>
      </c>
      <c r="L60" s="72"/>
    </row>
    <row r="61" spans="1:12" x14ac:dyDescent="0.25">
      <c r="A61" s="8">
        <v>21</v>
      </c>
      <c r="B61" s="624" t="s">
        <v>730</v>
      </c>
      <c r="C61" s="624"/>
      <c r="D61" s="6"/>
      <c r="E61" s="81">
        <f>SUM(E41:E60)</f>
        <v>736431.33600000001</v>
      </c>
      <c r="J61" s="151"/>
    </row>
    <row r="62" spans="1:12" x14ac:dyDescent="0.25">
      <c r="A62" s="8">
        <v>22</v>
      </c>
      <c r="B62" s="624" t="s">
        <v>676</v>
      </c>
      <c r="C62" s="625"/>
      <c r="D62" s="6"/>
      <c r="E62" s="81">
        <f>E20</f>
        <v>705756.25</v>
      </c>
      <c r="J62" s="101"/>
      <c r="K62" s="84"/>
    </row>
    <row r="63" spans="1:12" x14ac:dyDescent="0.25">
      <c r="A63" s="8"/>
      <c r="B63" s="624"/>
      <c r="C63" s="624"/>
      <c r="D63" s="6"/>
      <c r="E63" s="81"/>
      <c r="J63" s="156"/>
    </row>
    <row r="64" spans="1:12" x14ac:dyDescent="0.25">
      <c r="A64" s="8"/>
      <c r="B64" s="644"/>
      <c r="C64" s="645"/>
      <c r="D64" s="31"/>
      <c r="E64" s="73"/>
    </row>
    <row r="65" spans="1:6" x14ac:dyDescent="0.25">
      <c r="A65" s="28" t="s">
        <v>32</v>
      </c>
      <c r="B65" s="11" t="s">
        <v>36</v>
      </c>
      <c r="F65" s="76"/>
    </row>
    <row r="66" spans="1:6" x14ac:dyDescent="0.25">
      <c r="B66" s="11" t="s">
        <v>37</v>
      </c>
    </row>
    <row r="67" spans="1:6" x14ac:dyDescent="0.25">
      <c r="A67" s="38" t="s">
        <v>27</v>
      </c>
      <c r="B67" s="36" t="s">
        <v>41</v>
      </c>
      <c r="C67" s="33" t="s">
        <v>44</v>
      </c>
      <c r="D67" s="569" t="s">
        <v>1062</v>
      </c>
      <c r="E67" s="33" t="s">
        <v>45</v>
      </c>
    </row>
    <row r="68" spans="1:6" ht="30" x14ac:dyDescent="0.25">
      <c r="A68" s="116">
        <v>1</v>
      </c>
      <c r="B68" s="584" t="s">
        <v>1307</v>
      </c>
      <c r="C68" s="581" t="s">
        <v>1168</v>
      </c>
      <c r="D68" s="581" t="s">
        <v>1308</v>
      </c>
      <c r="E68" s="106">
        <v>38886</v>
      </c>
    </row>
    <row r="69" spans="1:6" x14ac:dyDescent="0.25">
      <c r="A69" s="116">
        <v>2</v>
      </c>
      <c r="B69" s="31"/>
      <c r="C69" s="106"/>
      <c r="D69" s="106"/>
      <c r="E69" s="106"/>
    </row>
    <row r="71" spans="1:6" x14ac:dyDescent="0.25">
      <c r="A71" s="28" t="s">
        <v>33</v>
      </c>
      <c r="B71" s="28" t="s">
        <v>46</v>
      </c>
      <c r="C71" s="28"/>
      <c r="D71" s="28"/>
      <c r="E71" s="28"/>
      <c r="F71" s="28"/>
    </row>
    <row r="72" spans="1:6" x14ac:dyDescent="0.25">
      <c r="B72" s="28" t="s">
        <v>47</v>
      </c>
      <c r="C72" s="28"/>
      <c r="D72" s="28"/>
      <c r="E72" s="28"/>
      <c r="F72" s="28"/>
    </row>
    <row r="73" spans="1:6" x14ac:dyDescent="0.25">
      <c r="B73" s="28" t="s">
        <v>48</v>
      </c>
      <c r="C73" s="28"/>
      <c r="D73" s="28"/>
      <c r="E73" s="28"/>
      <c r="F73" s="28"/>
    </row>
    <row r="74" spans="1:6" x14ac:dyDescent="0.25">
      <c r="B74" s="50" t="s">
        <v>55</v>
      </c>
      <c r="C74" s="29"/>
      <c r="D74" s="29"/>
      <c r="E74" s="29"/>
      <c r="F74" s="29"/>
    </row>
    <row r="75" spans="1:6" x14ac:dyDescent="0.25">
      <c r="B75" s="29" t="s">
        <v>50</v>
      </c>
      <c r="C75" s="29"/>
      <c r="D75" s="29"/>
      <c r="E75" s="29"/>
      <c r="F75" s="29"/>
    </row>
    <row r="76" spans="1:6" x14ac:dyDescent="0.25">
      <c r="B76" s="29" t="s">
        <v>51</v>
      </c>
      <c r="C76" s="29"/>
      <c r="D76" s="29"/>
      <c r="E76" s="29"/>
      <c r="F76" s="29"/>
    </row>
    <row r="78" spans="1:6" x14ac:dyDescent="0.25">
      <c r="B78" s="574" t="s">
        <v>1021</v>
      </c>
    </row>
    <row r="91" spans="1:1" x14ac:dyDescent="0.25">
      <c r="A91" t="s">
        <v>5</v>
      </c>
    </row>
  </sheetData>
  <mergeCells count="28">
    <mergeCell ref="B5:E5"/>
    <mergeCell ref="B9:C9"/>
    <mergeCell ref="B10:E10"/>
    <mergeCell ref="B47:C47"/>
    <mergeCell ref="B48:C48"/>
    <mergeCell ref="B40:C40"/>
    <mergeCell ref="B42:C42"/>
    <mergeCell ref="B43:C43"/>
    <mergeCell ref="B45:C45"/>
    <mergeCell ref="B46:C46"/>
    <mergeCell ref="B51:C51"/>
    <mergeCell ref="B52:C52"/>
    <mergeCell ref="B53:C53"/>
    <mergeCell ref="B11:F11"/>
    <mergeCell ref="B12:F12"/>
    <mergeCell ref="B49:C49"/>
    <mergeCell ref="B50:C50"/>
    <mergeCell ref="B63:C63"/>
    <mergeCell ref="B64:C64"/>
    <mergeCell ref="B54:C54"/>
    <mergeCell ref="B55:C55"/>
    <mergeCell ref="B56:C56"/>
    <mergeCell ref="B61:C61"/>
    <mergeCell ref="B62:C62"/>
    <mergeCell ref="B57:C57"/>
    <mergeCell ref="B58:C58"/>
    <mergeCell ref="B59:C59"/>
    <mergeCell ref="B60:C60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Лист40">
    <tabColor rgb="FF00B0F0"/>
  </sheetPr>
  <dimension ref="A1:L75"/>
  <sheetViews>
    <sheetView topLeftCell="A33" workbookViewId="0">
      <selection activeCell="H40" sqref="H40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28515625" customWidth="1"/>
    <col min="6" max="6" width="10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2" t="s">
        <v>630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731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104</v>
      </c>
      <c r="C12" s="630"/>
      <c r="D12" s="630"/>
      <c r="E12" s="630"/>
      <c r="F12" s="630"/>
    </row>
    <row r="13" spans="1:6" ht="15.75" x14ac:dyDescent="0.25">
      <c r="A13" s="19" t="s">
        <v>13</v>
      </c>
      <c r="B13" s="5" t="s">
        <v>660</v>
      </c>
      <c r="C13" s="5"/>
      <c r="D13" s="18"/>
      <c r="E13" s="446">
        <v>27087.7</v>
      </c>
    </row>
    <row r="14" spans="1:6" x14ac:dyDescent="0.25">
      <c r="A14" s="19"/>
      <c r="B14" s="5" t="s">
        <v>800</v>
      </c>
      <c r="C14" s="5"/>
      <c r="D14" s="18"/>
      <c r="E14" s="80">
        <v>21020.240000000002</v>
      </c>
    </row>
    <row r="15" spans="1:6" x14ac:dyDescent="0.25">
      <c r="A15" s="13" t="s">
        <v>14</v>
      </c>
      <c r="B15" s="5" t="s">
        <v>654</v>
      </c>
      <c r="C15" s="5"/>
      <c r="D15" s="18"/>
      <c r="E15" s="80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12" x14ac:dyDescent="0.25">
      <c r="A17" s="13"/>
      <c r="B17" s="24" t="s">
        <v>17</v>
      </c>
      <c r="C17" s="5"/>
      <c r="D17" s="5"/>
      <c r="E17" s="1"/>
    </row>
    <row r="18" spans="1:12" x14ac:dyDescent="0.25">
      <c r="A18" s="13"/>
      <c r="B18" s="25" t="s">
        <v>18</v>
      </c>
      <c r="C18" s="26"/>
      <c r="D18" s="27"/>
      <c r="E18" s="15">
        <v>68650.559999999998</v>
      </c>
    </row>
    <row r="19" spans="1:12" x14ac:dyDescent="0.25">
      <c r="A19" s="13"/>
      <c r="B19" s="25" t="s">
        <v>19</v>
      </c>
      <c r="C19" s="26"/>
      <c r="D19" s="27"/>
      <c r="E19" s="15">
        <v>62583.1</v>
      </c>
    </row>
    <row r="20" spans="1:12" x14ac:dyDescent="0.25">
      <c r="A20" s="13"/>
      <c r="B20" s="25" t="s">
        <v>20</v>
      </c>
      <c r="C20" s="26"/>
      <c r="D20" s="27"/>
      <c r="E20" s="16"/>
    </row>
    <row r="21" spans="1:12" x14ac:dyDescent="0.25">
      <c r="A21" s="13"/>
      <c r="B21" s="24" t="s">
        <v>21</v>
      </c>
      <c r="C21" s="5"/>
      <c r="D21" s="5"/>
      <c r="E21" s="1"/>
    </row>
    <row r="22" spans="1:12" x14ac:dyDescent="0.25">
      <c r="A22" s="13"/>
      <c r="B22" s="18">
        <v>0</v>
      </c>
      <c r="C22" s="5"/>
      <c r="D22" s="5"/>
      <c r="E22" s="1"/>
    </row>
    <row r="23" spans="1:12" x14ac:dyDescent="0.25">
      <c r="A23" s="13"/>
      <c r="B23" s="24" t="s">
        <v>54</v>
      </c>
      <c r="C23" s="5"/>
      <c r="D23" s="5"/>
      <c r="E23" s="1"/>
    </row>
    <row r="24" spans="1:12" x14ac:dyDescent="0.25">
      <c r="A24" s="13"/>
      <c r="B24" s="427" t="s">
        <v>998</v>
      </c>
      <c r="C24" s="432">
        <v>45058</v>
      </c>
      <c r="D24" s="433">
        <v>0</v>
      </c>
      <c r="E24" s="434">
        <v>3583.68</v>
      </c>
    </row>
    <row r="25" spans="1:12" x14ac:dyDescent="0.25">
      <c r="A25" s="13" t="s">
        <v>24</v>
      </c>
      <c r="B25" s="5" t="s">
        <v>628</v>
      </c>
      <c r="C25" s="11"/>
      <c r="D25" s="11"/>
      <c r="E25" s="14"/>
      <c r="F25" s="28"/>
    </row>
    <row r="26" spans="1:12" x14ac:dyDescent="0.25">
      <c r="A26" s="13"/>
      <c r="B26" s="5" t="s">
        <v>629</v>
      </c>
      <c r="C26" s="11"/>
      <c r="D26" s="11"/>
      <c r="E26" s="14"/>
      <c r="F26" s="28"/>
    </row>
    <row r="27" spans="1:12" x14ac:dyDescent="0.25">
      <c r="A27" s="13"/>
      <c r="B27" s="11" t="s">
        <v>39</v>
      </c>
      <c r="C27" s="5"/>
      <c r="D27" s="5"/>
      <c r="E27" s="1"/>
    </row>
    <row r="28" spans="1:12" x14ac:dyDescent="0.25">
      <c r="A28" s="8" t="s">
        <v>27</v>
      </c>
      <c r="B28" s="639" t="s">
        <v>28</v>
      </c>
      <c r="C28" s="640"/>
      <c r="D28" s="6"/>
      <c r="E28" s="12" t="s">
        <v>29</v>
      </c>
    </row>
    <row r="29" spans="1:12" x14ac:dyDescent="0.25">
      <c r="A29" s="8">
        <v>1</v>
      </c>
      <c r="B29" s="9" t="s">
        <v>30</v>
      </c>
      <c r="C29" s="60"/>
      <c r="D29" s="6"/>
      <c r="E29" s="73">
        <v>9861.2387999999992</v>
      </c>
      <c r="J29" s="72"/>
      <c r="L29" s="72"/>
    </row>
    <row r="30" spans="1:12" x14ac:dyDescent="0.25">
      <c r="A30" s="8">
        <v>3</v>
      </c>
      <c r="B30" s="623" t="s">
        <v>307</v>
      </c>
      <c r="C30" s="623"/>
      <c r="D30" s="6"/>
      <c r="E30" s="73">
        <v>5236.0560000000005</v>
      </c>
      <c r="J30" s="72"/>
    </row>
    <row r="31" spans="1:12" x14ac:dyDescent="0.25">
      <c r="A31" s="8">
        <v>5</v>
      </c>
      <c r="B31" s="623" t="s">
        <v>2</v>
      </c>
      <c r="C31" s="623"/>
      <c r="D31" s="6"/>
      <c r="E31" s="73">
        <v>854.4</v>
      </c>
      <c r="J31" s="72"/>
      <c r="L31" s="72"/>
    </row>
    <row r="32" spans="1:12" x14ac:dyDescent="0.25">
      <c r="A32" s="8">
        <v>6</v>
      </c>
      <c r="B32" s="626" t="s">
        <v>3</v>
      </c>
      <c r="C32" s="627"/>
      <c r="D32" s="6"/>
      <c r="E32" s="73">
        <v>0</v>
      </c>
      <c r="J32" s="72"/>
      <c r="L32" s="72"/>
    </row>
    <row r="33" spans="1:12" x14ac:dyDescent="0.25">
      <c r="A33" s="8">
        <v>7</v>
      </c>
      <c r="B33" s="628" t="s">
        <v>31</v>
      </c>
      <c r="C33" s="628"/>
      <c r="D33" s="6"/>
      <c r="E33" s="73">
        <v>2967.0984000000003</v>
      </c>
      <c r="J33" s="72"/>
    </row>
    <row r="34" spans="1:12" x14ac:dyDescent="0.25">
      <c r="A34" s="8">
        <v>8</v>
      </c>
      <c r="B34" s="623" t="s">
        <v>308</v>
      </c>
      <c r="C34" s="623"/>
      <c r="D34" s="6"/>
      <c r="E34" s="73">
        <v>384.56</v>
      </c>
      <c r="L34" s="72"/>
    </row>
    <row r="35" spans="1:12" x14ac:dyDescent="0.25">
      <c r="A35" s="8">
        <v>9</v>
      </c>
      <c r="B35" s="623" t="s">
        <v>309</v>
      </c>
      <c r="C35" s="623"/>
      <c r="D35" s="6"/>
      <c r="E35" s="73">
        <v>172.6</v>
      </c>
      <c r="J35" s="72"/>
      <c r="L35" s="72"/>
    </row>
    <row r="36" spans="1:12" x14ac:dyDescent="0.25">
      <c r="A36" s="8">
        <v>10</v>
      </c>
      <c r="B36" s="628" t="s">
        <v>310</v>
      </c>
      <c r="C36" s="628"/>
      <c r="D36" s="6"/>
      <c r="E36" s="73">
        <v>2880</v>
      </c>
      <c r="J36" s="72"/>
      <c r="L36" s="72"/>
    </row>
    <row r="37" spans="1:12" x14ac:dyDescent="0.25">
      <c r="A37" s="8">
        <v>11</v>
      </c>
      <c r="B37" s="623" t="s">
        <v>311</v>
      </c>
      <c r="C37" s="623"/>
      <c r="D37" s="6"/>
      <c r="E37" s="73">
        <v>38310.4764</v>
      </c>
      <c r="J37" s="72"/>
    </row>
    <row r="38" spans="1:12" x14ac:dyDescent="0.25">
      <c r="A38" s="8">
        <v>12</v>
      </c>
      <c r="B38" s="623" t="s">
        <v>336</v>
      </c>
      <c r="C38" s="623"/>
      <c r="D38" s="6"/>
      <c r="E38" s="73">
        <v>763.2</v>
      </c>
      <c r="L38" s="72"/>
    </row>
    <row r="39" spans="1:12" x14ac:dyDescent="0.25">
      <c r="A39" s="8">
        <v>13</v>
      </c>
      <c r="B39" s="623" t="s">
        <v>335</v>
      </c>
      <c r="C39" s="623"/>
      <c r="D39" s="6"/>
      <c r="E39" s="81">
        <v>0</v>
      </c>
      <c r="L39" s="72"/>
    </row>
    <row r="40" spans="1:12" x14ac:dyDescent="0.25">
      <c r="A40" s="8">
        <v>14</v>
      </c>
      <c r="B40" s="623" t="s">
        <v>314</v>
      </c>
      <c r="C40" s="623"/>
      <c r="D40" s="6"/>
      <c r="E40" s="73">
        <v>22375.67</v>
      </c>
      <c r="L40" s="72"/>
    </row>
    <row r="41" spans="1:12" x14ac:dyDescent="0.25">
      <c r="A41" s="8">
        <v>15</v>
      </c>
      <c r="B41" s="626" t="s">
        <v>627</v>
      </c>
      <c r="C41" s="627"/>
      <c r="D41" s="6"/>
      <c r="E41" s="73">
        <v>6981.4079999999994</v>
      </c>
    </row>
    <row r="42" spans="1:12" x14ac:dyDescent="0.25">
      <c r="A42" s="8">
        <v>16</v>
      </c>
      <c r="B42" s="623" t="s">
        <v>35</v>
      </c>
      <c r="C42" s="623"/>
      <c r="D42" s="6"/>
      <c r="E42" s="73">
        <v>3777.39</v>
      </c>
      <c r="J42" s="72"/>
      <c r="L42" s="72"/>
    </row>
    <row r="43" spans="1:12" x14ac:dyDescent="0.25">
      <c r="A43" s="8">
        <v>17</v>
      </c>
      <c r="B43" s="624" t="s">
        <v>652</v>
      </c>
      <c r="C43" s="624"/>
      <c r="D43" s="6"/>
      <c r="E43" s="81">
        <f>SUM(E29:E42)</f>
        <v>94564.097599999994</v>
      </c>
      <c r="J43" s="151"/>
    </row>
    <row r="44" spans="1:12" x14ac:dyDescent="0.25">
      <c r="A44" s="8">
        <v>18</v>
      </c>
      <c r="B44" s="624" t="s">
        <v>676</v>
      </c>
      <c r="C44" s="625"/>
      <c r="D44" s="6"/>
      <c r="E44" s="81">
        <v>62583.1</v>
      </c>
      <c r="J44" s="101"/>
      <c r="K44" s="84"/>
    </row>
    <row r="45" spans="1:12" x14ac:dyDescent="0.25">
      <c r="A45" s="8"/>
      <c r="B45" s="624"/>
      <c r="C45" s="624"/>
      <c r="D45" s="6"/>
      <c r="E45" s="81"/>
      <c r="J45" s="156"/>
    </row>
    <row r="46" spans="1:12" x14ac:dyDescent="0.25">
      <c r="A46" s="8"/>
      <c r="B46" s="644"/>
      <c r="C46" s="645"/>
      <c r="D46" s="31"/>
      <c r="E46" s="73"/>
    </row>
    <row r="47" spans="1:12" x14ac:dyDescent="0.25">
      <c r="A47" s="135"/>
      <c r="B47" s="110"/>
      <c r="C47" s="110"/>
      <c r="E47" s="72"/>
    </row>
    <row r="48" spans="1:12" x14ac:dyDescent="0.25">
      <c r="A48" s="28" t="s">
        <v>32</v>
      </c>
      <c r="B48" s="5" t="s">
        <v>348</v>
      </c>
    </row>
    <row r="49" spans="1:6" x14ac:dyDescent="0.25">
      <c r="B49" s="11" t="s">
        <v>37</v>
      </c>
    </row>
    <row r="50" spans="1:6" x14ac:dyDescent="0.25">
      <c r="A50" s="38" t="s">
        <v>27</v>
      </c>
      <c r="B50" s="36" t="s">
        <v>41</v>
      </c>
      <c r="C50" s="33" t="s">
        <v>44</v>
      </c>
      <c r="D50" s="288" t="s">
        <v>611</v>
      </c>
      <c r="E50" s="33" t="s">
        <v>45</v>
      </c>
    </row>
    <row r="51" spans="1:6" ht="30" x14ac:dyDescent="0.25">
      <c r="A51" s="116" t="s">
        <v>9</v>
      </c>
      <c r="B51" s="535" t="s">
        <v>1176</v>
      </c>
      <c r="C51" s="540" t="s">
        <v>1174</v>
      </c>
      <c r="D51" s="132">
        <v>46</v>
      </c>
      <c r="E51" s="527">
        <v>8100</v>
      </c>
    </row>
    <row r="52" spans="1:6" ht="30" x14ac:dyDescent="0.25">
      <c r="A52" s="116">
        <v>2</v>
      </c>
      <c r="B52" s="535" t="s">
        <v>1189</v>
      </c>
      <c r="C52" s="540" t="s">
        <v>1188</v>
      </c>
      <c r="D52" s="132">
        <v>37</v>
      </c>
      <c r="E52" s="132">
        <v>7750</v>
      </c>
      <c r="F52" s="76"/>
    </row>
    <row r="53" spans="1:6" x14ac:dyDescent="0.25">
      <c r="A53" s="28" t="s">
        <v>33</v>
      </c>
      <c r="B53" s="28" t="s">
        <v>46</v>
      </c>
      <c r="C53" s="28"/>
      <c r="D53" s="28"/>
      <c r="E53" s="28"/>
      <c r="F53" s="28"/>
    </row>
    <row r="54" spans="1:6" x14ac:dyDescent="0.25">
      <c r="B54" s="28" t="s">
        <v>47</v>
      </c>
      <c r="C54" s="28"/>
      <c r="D54" s="28"/>
      <c r="E54" s="28"/>
      <c r="F54" s="28"/>
    </row>
    <row r="55" spans="1:6" x14ac:dyDescent="0.25">
      <c r="B55" s="28" t="s">
        <v>48</v>
      </c>
      <c r="C55" s="28"/>
      <c r="D55" s="28"/>
      <c r="E55" s="28"/>
      <c r="F55" s="28"/>
    </row>
    <row r="56" spans="1:6" x14ac:dyDescent="0.25">
      <c r="B56" s="54" t="s">
        <v>80</v>
      </c>
      <c r="C56" s="29"/>
      <c r="D56" s="29"/>
      <c r="E56" s="29"/>
      <c r="F56" s="29"/>
    </row>
    <row r="57" spans="1:6" x14ac:dyDescent="0.25">
      <c r="B57" s="29" t="s">
        <v>50</v>
      </c>
      <c r="C57" s="29"/>
      <c r="D57" s="29"/>
      <c r="E57" s="29"/>
      <c r="F57" s="29"/>
    </row>
    <row r="58" spans="1:6" x14ac:dyDescent="0.25">
      <c r="B58" s="29" t="s">
        <v>51</v>
      </c>
      <c r="C58" s="29"/>
      <c r="D58" s="29"/>
      <c r="E58" s="29"/>
      <c r="F58" s="29"/>
    </row>
    <row r="62" spans="1:6" x14ac:dyDescent="0.25">
      <c r="B62" s="593" t="s">
        <v>1021</v>
      </c>
    </row>
    <row r="75" spans="1:1" x14ac:dyDescent="0.25">
      <c r="A75" t="s">
        <v>5</v>
      </c>
    </row>
  </sheetData>
  <mergeCells count="23">
    <mergeCell ref="B5:E5"/>
    <mergeCell ref="B9:C9"/>
    <mergeCell ref="B10:E10"/>
    <mergeCell ref="B28:C28"/>
    <mergeCell ref="B30:C30"/>
    <mergeCell ref="B38:C38"/>
    <mergeCell ref="B39:C39"/>
    <mergeCell ref="B40:C40"/>
    <mergeCell ref="B11:F11"/>
    <mergeCell ref="B12:F12"/>
    <mergeCell ref="B31:C31"/>
    <mergeCell ref="B33:C33"/>
    <mergeCell ref="B34:C34"/>
    <mergeCell ref="B35:C35"/>
    <mergeCell ref="B36:C36"/>
    <mergeCell ref="B37:C37"/>
    <mergeCell ref="B32:C32"/>
    <mergeCell ref="B46:C46"/>
    <mergeCell ref="B41:C41"/>
    <mergeCell ref="B42:C42"/>
    <mergeCell ref="B43:C43"/>
    <mergeCell ref="B44:C44"/>
    <mergeCell ref="B45:C45"/>
  </mergeCells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5">
    <tabColor rgb="FF00B0F0"/>
  </sheetPr>
  <dimension ref="A1:L78"/>
  <sheetViews>
    <sheetView topLeftCell="A5" workbookViewId="0">
      <selection activeCell="I11" sqref="I11"/>
    </sheetView>
  </sheetViews>
  <sheetFormatPr defaultRowHeight="15" x14ac:dyDescent="0.25"/>
  <cols>
    <col min="1" max="1" width="4.5703125" customWidth="1"/>
    <col min="2" max="2" width="45.140625" customWidth="1"/>
    <col min="3" max="3" width="11.42578125" customWidth="1"/>
    <col min="4" max="4" width="12.42578125" customWidth="1"/>
    <col min="5" max="5" width="12.85546875" customWidth="1"/>
    <col min="6" max="6" width="10" customWidth="1"/>
    <col min="10" max="10" width="9.5703125" bestFit="1" customWidth="1"/>
    <col min="12" max="12" width="11.28515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665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5"/>
      <c r="E13" s="13">
        <v>495367.57</v>
      </c>
    </row>
    <row r="14" spans="1:6" x14ac:dyDescent="0.25">
      <c r="A14" s="19"/>
      <c r="B14" s="5" t="s">
        <v>394</v>
      </c>
      <c r="C14" s="5"/>
      <c r="D14" s="5"/>
      <c r="E14" s="79">
        <v>433807</v>
      </c>
    </row>
    <row r="15" spans="1:6" x14ac:dyDescent="0.25">
      <c r="A15" s="13" t="s">
        <v>14</v>
      </c>
      <c r="B15" s="5" t="s">
        <v>654</v>
      </c>
      <c r="C15" s="5"/>
      <c r="D15" s="5"/>
      <c r="E15" s="79">
        <v>-148662.32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1055503.3500000001</v>
      </c>
    </row>
    <row r="19" spans="1:6" x14ac:dyDescent="0.25">
      <c r="A19" s="13"/>
      <c r="B19" s="25" t="s">
        <v>19</v>
      </c>
      <c r="C19" s="26"/>
      <c r="D19" s="27"/>
      <c r="E19" s="15">
        <v>994007.1</v>
      </c>
    </row>
    <row r="20" spans="1:6" x14ac:dyDescent="0.25">
      <c r="A20" s="13"/>
      <c r="B20" s="25" t="s">
        <v>20</v>
      </c>
      <c r="C20" s="26"/>
      <c r="D20" s="27"/>
      <c r="E20" s="16">
        <f>B22+E19</f>
        <v>1008350.34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14343.24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38" t="s">
        <v>145</v>
      </c>
      <c r="C24" s="439"/>
      <c r="D24" s="440">
        <v>0</v>
      </c>
      <c r="E24" s="441">
        <v>53479.839999999997</v>
      </c>
      <c r="F24" s="267"/>
    </row>
    <row r="25" spans="1:6" x14ac:dyDescent="0.25">
      <c r="A25" s="13"/>
      <c r="B25" s="438" t="s">
        <v>146</v>
      </c>
      <c r="C25" s="439">
        <v>45086</v>
      </c>
      <c r="D25" s="440">
        <v>0</v>
      </c>
      <c r="E25" s="441">
        <v>45546.31</v>
      </c>
    </row>
    <row r="26" spans="1:6" x14ac:dyDescent="0.25">
      <c r="A26" s="13"/>
      <c r="B26" s="438" t="s">
        <v>147</v>
      </c>
      <c r="C26" s="439">
        <v>45233</v>
      </c>
      <c r="D26" s="440">
        <v>0</v>
      </c>
      <c r="E26" s="441">
        <v>63207.199999999997</v>
      </c>
    </row>
    <row r="27" spans="1:6" x14ac:dyDescent="0.25">
      <c r="A27" s="13"/>
      <c r="B27" s="438" t="s">
        <v>496</v>
      </c>
      <c r="C27" s="439">
        <v>45231</v>
      </c>
      <c r="D27" s="440">
        <v>0</v>
      </c>
      <c r="E27" s="441">
        <v>2075.46</v>
      </c>
    </row>
    <row r="28" spans="1:6" x14ac:dyDescent="0.25">
      <c r="A28" s="13"/>
      <c r="B28" s="438" t="s">
        <v>148</v>
      </c>
      <c r="C28" s="439">
        <v>43900</v>
      </c>
      <c r="D28" s="440">
        <v>0</v>
      </c>
      <c r="E28" s="441">
        <v>57715.8</v>
      </c>
    </row>
    <row r="29" spans="1:6" x14ac:dyDescent="0.25">
      <c r="A29" s="13"/>
      <c r="B29" s="438" t="s">
        <v>835</v>
      </c>
      <c r="C29" s="439">
        <v>45142</v>
      </c>
      <c r="D29" s="440">
        <v>0</v>
      </c>
      <c r="E29" s="441">
        <v>6876.15</v>
      </c>
    </row>
    <row r="30" spans="1:6" x14ac:dyDescent="0.25">
      <c r="A30" s="13"/>
      <c r="B30" s="438" t="s">
        <v>836</v>
      </c>
      <c r="C30" s="439">
        <v>44645</v>
      </c>
      <c r="D30" s="440">
        <v>0</v>
      </c>
      <c r="E30" s="441">
        <v>22906.57</v>
      </c>
    </row>
    <row r="31" spans="1:6" x14ac:dyDescent="0.25">
      <c r="A31" s="13"/>
      <c r="B31" s="438" t="s">
        <v>149</v>
      </c>
      <c r="C31" s="439"/>
      <c r="D31" s="440">
        <v>0</v>
      </c>
      <c r="E31" s="441">
        <v>122882.71</v>
      </c>
    </row>
    <row r="32" spans="1:6" x14ac:dyDescent="0.25">
      <c r="A32" s="13"/>
      <c r="B32" s="438" t="s">
        <v>837</v>
      </c>
      <c r="C32" s="439">
        <v>45278</v>
      </c>
      <c r="D32" s="440">
        <v>0</v>
      </c>
      <c r="E32" s="441">
        <v>9297.92</v>
      </c>
    </row>
    <row r="33" spans="1:12" x14ac:dyDescent="0.25">
      <c r="A33" s="13"/>
      <c r="B33" s="438" t="s">
        <v>838</v>
      </c>
      <c r="C33" s="439">
        <v>45145</v>
      </c>
      <c r="D33" s="440">
        <v>0</v>
      </c>
      <c r="E33" s="441">
        <v>3183.81</v>
      </c>
    </row>
    <row r="34" spans="1:12" x14ac:dyDescent="0.25">
      <c r="A34" s="13"/>
      <c r="B34" s="438" t="s">
        <v>150</v>
      </c>
      <c r="C34" s="439">
        <v>45117</v>
      </c>
      <c r="D34" s="440">
        <v>0</v>
      </c>
      <c r="E34" s="441">
        <v>23268.1</v>
      </c>
    </row>
    <row r="35" spans="1:12" x14ac:dyDescent="0.25">
      <c r="A35" s="13"/>
      <c r="B35" s="436"/>
      <c r="C35" s="436"/>
      <c r="D35" s="437"/>
      <c r="E35" s="437"/>
    </row>
    <row r="36" spans="1:12" x14ac:dyDescent="0.25">
      <c r="A36" s="13" t="s">
        <v>24</v>
      </c>
      <c r="B36" s="11" t="s">
        <v>38</v>
      </c>
      <c r="C36" s="11"/>
      <c r="D36" s="11"/>
      <c r="E36" s="14"/>
      <c r="F36" s="28"/>
    </row>
    <row r="37" spans="1:12" x14ac:dyDescent="0.25">
      <c r="A37" s="13"/>
      <c r="B37" s="11" t="s">
        <v>40</v>
      </c>
      <c r="C37" s="11"/>
      <c r="D37" s="11"/>
      <c r="E37" s="14"/>
      <c r="F37" s="28"/>
    </row>
    <row r="38" spans="1:12" x14ac:dyDescent="0.25">
      <c r="A38" s="13"/>
      <c r="B38" s="11" t="s">
        <v>39</v>
      </c>
      <c r="C38" s="5"/>
      <c r="D38" s="5"/>
      <c r="E38" s="1"/>
    </row>
    <row r="39" spans="1:12" x14ac:dyDescent="0.25">
      <c r="A39" s="8" t="s">
        <v>27</v>
      </c>
      <c r="B39" s="639" t="s">
        <v>28</v>
      </c>
      <c r="C39" s="640"/>
      <c r="D39" s="6"/>
      <c r="E39" s="15" t="s">
        <v>315</v>
      </c>
    </row>
    <row r="40" spans="1:12" x14ac:dyDescent="0.25">
      <c r="A40" s="8">
        <v>1</v>
      </c>
      <c r="B40" s="626" t="s">
        <v>391</v>
      </c>
      <c r="C40" s="627"/>
      <c r="D40" s="6"/>
      <c r="E40" s="73">
        <v>182666.8</v>
      </c>
    </row>
    <row r="41" spans="1:12" x14ac:dyDescent="0.25">
      <c r="A41" s="8">
        <v>2</v>
      </c>
      <c r="B41" s="628" t="s">
        <v>306</v>
      </c>
      <c r="C41" s="628"/>
      <c r="D41" s="6"/>
      <c r="E41" s="73">
        <v>14516.544</v>
      </c>
    </row>
    <row r="42" spans="1:12" x14ac:dyDescent="0.25">
      <c r="A42" s="8">
        <v>3</v>
      </c>
      <c r="B42" s="623" t="s">
        <v>307</v>
      </c>
      <c r="C42" s="623"/>
      <c r="D42" s="6"/>
      <c r="E42" s="73">
        <v>47178.767999999996</v>
      </c>
    </row>
    <row r="43" spans="1:12" x14ac:dyDescent="0.25">
      <c r="A43" s="8">
        <v>4</v>
      </c>
      <c r="B43" s="31" t="s">
        <v>395</v>
      </c>
      <c r="C43" s="31"/>
      <c r="D43" s="6"/>
      <c r="E43" s="73">
        <v>25922.399999999998</v>
      </c>
    </row>
    <row r="44" spans="1:12" x14ac:dyDescent="0.25">
      <c r="A44" s="8">
        <v>5</v>
      </c>
      <c r="B44" s="623" t="s">
        <v>2</v>
      </c>
      <c r="C44" s="623"/>
      <c r="D44" s="6"/>
      <c r="E44" s="73">
        <v>3508.8</v>
      </c>
      <c r="J44" s="72"/>
      <c r="L44" s="72"/>
    </row>
    <row r="45" spans="1:12" x14ac:dyDescent="0.25">
      <c r="A45" s="8">
        <v>6</v>
      </c>
      <c r="B45" s="623" t="s">
        <v>3</v>
      </c>
      <c r="C45" s="623"/>
      <c r="D45" s="6"/>
      <c r="E45" s="73">
        <v>8000</v>
      </c>
      <c r="J45" s="72"/>
      <c r="L45" s="72"/>
    </row>
    <row r="46" spans="1:12" x14ac:dyDescent="0.25">
      <c r="A46" s="8">
        <v>7</v>
      </c>
      <c r="B46" s="628" t="s">
        <v>31</v>
      </c>
      <c r="C46" s="628"/>
      <c r="D46" s="6"/>
      <c r="E46" s="73">
        <v>46660.319999999992</v>
      </c>
    </row>
    <row r="47" spans="1:12" x14ac:dyDescent="0.25">
      <c r="A47" s="8">
        <v>8</v>
      </c>
      <c r="B47" s="623" t="s">
        <v>308</v>
      </c>
      <c r="C47" s="623"/>
      <c r="D47" s="6"/>
      <c r="E47" s="73">
        <v>576.84</v>
      </c>
      <c r="J47" s="72"/>
    </row>
    <row r="48" spans="1:12" x14ac:dyDescent="0.25">
      <c r="A48" s="8">
        <v>9</v>
      </c>
      <c r="B48" s="623" t="s">
        <v>309</v>
      </c>
      <c r="C48" s="623"/>
      <c r="D48" s="6"/>
      <c r="E48" s="73">
        <v>2781.03</v>
      </c>
      <c r="J48" s="72"/>
    </row>
    <row r="49" spans="1:12" x14ac:dyDescent="0.25">
      <c r="A49" s="8">
        <v>10</v>
      </c>
      <c r="B49" s="628" t="s">
        <v>310</v>
      </c>
      <c r="C49" s="628"/>
      <c r="D49" s="6"/>
      <c r="E49" s="73">
        <v>19380</v>
      </c>
      <c r="J49" s="72"/>
    </row>
    <row r="50" spans="1:12" x14ac:dyDescent="0.25">
      <c r="A50" s="8">
        <v>11</v>
      </c>
      <c r="B50" s="623" t="s">
        <v>311</v>
      </c>
      <c r="C50" s="623"/>
      <c r="D50" s="6"/>
      <c r="E50" s="73">
        <v>109392.52799999998</v>
      </c>
    </row>
    <row r="51" spans="1:12" x14ac:dyDescent="0.25">
      <c r="A51" s="8">
        <v>12</v>
      </c>
      <c r="B51" s="623" t="s">
        <v>330</v>
      </c>
      <c r="C51" s="623"/>
      <c r="D51" s="6"/>
      <c r="E51" s="73">
        <v>3219.15</v>
      </c>
    </row>
    <row r="52" spans="1:12" x14ac:dyDescent="0.25">
      <c r="A52" s="8">
        <v>13</v>
      </c>
      <c r="B52" s="623" t="s">
        <v>331</v>
      </c>
      <c r="C52" s="623"/>
      <c r="D52" s="6"/>
      <c r="E52" s="73">
        <v>7602.87</v>
      </c>
    </row>
    <row r="53" spans="1:12" x14ac:dyDescent="0.25">
      <c r="A53" s="8">
        <v>14</v>
      </c>
      <c r="B53" s="623" t="s">
        <v>319</v>
      </c>
      <c r="C53" s="623"/>
      <c r="D53" s="6"/>
      <c r="E53" s="73">
        <v>1555.34</v>
      </c>
      <c r="I53" s="72"/>
    </row>
    <row r="54" spans="1:12" x14ac:dyDescent="0.25">
      <c r="A54" s="8">
        <v>15</v>
      </c>
      <c r="B54" s="623" t="s">
        <v>314</v>
      </c>
      <c r="C54" s="623"/>
      <c r="D54" s="6"/>
      <c r="E54" s="73">
        <v>23959.84</v>
      </c>
      <c r="L54" s="72"/>
    </row>
    <row r="55" spans="1:12" x14ac:dyDescent="0.25">
      <c r="A55" s="8">
        <v>16</v>
      </c>
      <c r="B55" s="626" t="s">
        <v>1370</v>
      </c>
      <c r="C55" s="627"/>
      <c r="D55" s="6"/>
      <c r="E55" s="73">
        <v>3369.3</v>
      </c>
    </row>
    <row r="56" spans="1:12" x14ac:dyDescent="0.25">
      <c r="A56" s="8">
        <v>17</v>
      </c>
      <c r="B56" s="626" t="s">
        <v>4</v>
      </c>
      <c r="C56" s="627"/>
      <c r="D56" s="6"/>
      <c r="E56" s="73">
        <v>233301.59999999998</v>
      </c>
    </row>
    <row r="57" spans="1:12" x14ac:dyDescent="0.25">
      <c r="A57" s="8">
        <v>18</v>
      </c>
      <c r="B57" s="623" t="s">
        <v>362</v>
      </c>
      <c r="C57" s="623"/>
      <c r="D57" s="6"/>
      <c r="E57" s="73">
        <v>60862.01</v>
      </c>
      <c r="J57" s="72"/>
      <c r="L57" s="72"/>
    </row>
    <row r="58" spans="1:12" x14ac:dyDescent="0.25">
      <c r="A58" s="8">
        <v>19</v>
      </c>
      <c r="B58" s="626" t="s">
        <v>387</v>
      </c>
      <c r="C58" s="627"/>
      <c r="D58" s="6"/>
      <c r="E58" s="73">
        <v>85197.56</v>
      </c>
      <c r="L58" s="72"/>
    </row>
    <row r="59" spans="1:12" x14ac:dyDescent="0.25">
      <c r="A59" s="8">
        <v>20</v>
      </c>
      <c r="B59" s="626" t="s">
        <v>388</v>
      </c>
      <c r="C59" s="627"/>
      <c r="D59" s="6"/>
      <c r="E59" s="73">
        <v>4855.32</v>
      </c>
      <c r="L59" s="72"/>
    </row>
    <row r="60" spans="1:12" x14ac:dyDescent="0.25">
      <c r="A60" s="8">
        <v>21</v>
      </c>
      <c r="B60" s="626" t="s">
        <v>389</v>
      </c>
      <c r="C60" s="627"/>
      <c r="D60" s="6"/>
      <c r="E60" s="73">
        <v>80454.78</v>
      </c>
      <c r="L60" s="72"/>
    </row>
    <row r="61" spans="1:12" x14ac:dyDescent="0.25">
      <c r="A61" s="8">
        <v>22</v>
      </c>
      <c r="B61" s="626" t="s">
        <v>390</v>
      </c>
      <c r="C61" s="627"/>
      <c r="D61" s="6"/>
      <c r="E61" s="73">
        <v>7798.8</v>
      </c>
      <c r="L61" s="72"/>
    </row>
    <row r="62" spans="1:12" x14ac:dyDescent="0.25">
      <c r="A62" s="8">
        <v>23</v>
      </c>
      <c r="B62" s="644" t="s">
        <v>652</v>
      </c>
      <c r="C62" s="645"/>
      <c r="D62" s="6"/>
      <c r="E62" s="321">
        <f>SUM(E40:E61)</f>
        <v>972760.60000000021</v>
      </c>
      <c r="H62" s="76"/>
      <c r="I62" s="76"/>
      <c r="J62" s="151"/>
    </row>
    <row r="63" spans="1:12" x14ac:dyDescent="0.25">
      <c r="A63" s="8">
        <v>24</v>
      </c>
      <c r="B63" s="644" t="s">
        <v>653</v>
      </c>
      <c r="C63" s="634"/>
      <c r="D63" s="6"/>
      <c r="E63" s="81">
        <f>E20</f>
        <v>1008350.34</v>
      </c>
      <c r="H63" s="76"/>
      <c r="J63" s="151"/>
    </row>
    <row r="64" spans="1:12" x14ac:dyDescent="0.25">
      <c r="A64" s="8"/>
      <c r="B64" s="644"/>
      <c r="C64" s="645"/>
      <c r="D64" s="6"/>
      <c r="E64" s="81"/>
    </row>
    <row r="65" spans="1:6" x14ac:dyDescent="0.25">
      <c r="A65" s="8"/>
      <c r="B65" s="644"/>
      <c r="C65" s="645"/>
      <c r="D65" s="6"/>
      <c r="E65" s="81"/>
      <c r="F65" s="72"/>
    </row>
    <row r="66" spans="1:6" x14ac:dyDescent="0.25">
      <c r="E66" s="76"/>
    </row>
    <row r="67" spans="1:6" x14ac:dyDescent="0.25">
      <c r="A67" s="28" t="s">
        <v>32</v>
      </c>
      <c r="B67" s="5" t="s">
        <v>348</v>
      </c>
    </row>
    <row r="68" spans="1:6" x14ac:dyDescent="0.25">
      <c r="B68" s="11" t="s">
        <v>37</v>
      </c>
    </row>
    <row r="69" spans="1:6" x14ac:dyDescent="0.25">
      <c r="A69" s="38" t="s">
        <v>27</v>
      </c>
      <c r="B69" s="36" t="s">
        <v>41</v>
      </c>
      <c r="C69" s="118" t="s">
        <v>44</v>
      </c>
      <c r="D69" s="292" t="s">
        <v>611</v>
      </c>
      <c r="E69" s="300" t="s">
        <v>347</v>
      </c>
    </row>
    <row r="70" spans="1:6" ht="30" x14ac:dyDescent="0.25">
      <c r="A70" s="115" t="s">
        <v>9</v>
      </c>
      <c r="B70" s="543" t="s">
        <v>1213</v>
      </c>
      <c r="C70" s="552" t="s">
        <v>1214</v>
      </c>
      <c r="D70" s="56">
        <v>20</v>
      </c>
      <c r="E70" s="56">
        <v>8650</v>
      </c>
    </row>
    <row r="71" spans="1:6" x14ac:dyDescent="0.25">
      <c r="A71" s="116" t="s">
        <v>13</v>
      </c>
      <c r="B71" s="288"/>
      <c r="C71" s="292"/>
      <c r="D71" s="56"/>
      <c r="E71" s="56"/>
    </row>
    <row r="72" spans="1:6" x14ac:dyDescent="0.25">
      <c r="A72" s="28" t="s">
        <v>33</v>
      </c>
      <c r="B72" s="28" t="s">
        <v>46</v>
      </c>
      <c r="C72" s="28"/>
      <c r="D72" s="28"/>
      <c r="E72" s="28"/>
      <c r="F72" s="28"/>
    </row>
    <row r="73" spans="1:6" x14ac:dyDescent="0.25">
      <c r="B73" s="28" t="s">
        <v>47</v>
      </c>
      <c r="C73" s="28"/>
      <c r="D73" s="28"/>
      <c r="E73" s="28"/>
      <c r="F73" s="28"/>
    </row>
    <row r="74" spans="1:6" x14ac:dyDescent="0.25">
      <c r="B74" s="28" t="s">
        <v>48</v>
      </c>
      <c r="C74" s="28"/>
      <c r="D74" s="28"/>
      <c r="E74" s="28"/>
      <c r="F74" s="28"/>
    </row>
    <row r="75" spans="1:6" x14ac:dyDescent="0.25">
      <c r="B75" s="47" t="s">
        <v>55</v>
      </c>
      <c r="C75" s="29"/>
      <c r="D75" s="29"/>
      <c r="E75" s="29"/>
      <c r="F75" s="29"/>
    </row>
    <row r="76" spans="1:6" x14ac:dyDescent="0.25">
      <c r="B76" s="29" t="s">
        <v>50</v>
      </c>
      <c r="C76" s="29"/>
      <c r="D76" s="29"/>
      <c r="E76" s="29"/>
      <c r="F76" s="29"/>
    </row>
    <row r="77" spans="1:6" x14ac:dyDescent="0.25">
      <c r="B77" s="29" t="s">
        <v>51</v>
      </c>
      <c r="C77" s="29"/>
      <c r="D77" s="29"/>
      <c r="E77" s="29"/>
      <c r="F77" s="29"/>
    </row>
    <row r="78" spans="1:6" x14ac:dyDescent="0.25">
      <c r="B78" s="342" t="s">
        <v>674</v>
      </c>
    </row>
  </sheetData>
  <mergeCells count="31">
    <mergeCell ref="B57:C57"/>
    <mergeCell ref="B62:C62"/>
    <mergeCell ref="B63:C63"/>
    <mergeCell ref="B64:C64"/>
    <mergeCell ref="B65:C65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12:F12"/>
    <mergeCell ref="B5:E5"/>
    <mergeCell ref="B9:C9"/>
    <mergeCell ref="B11:F11"/>
    <mergeCell ref="B10:E10"/>
    <mergeCell ref="B51:C51"/>
    <mergeCell ref="B41:C41"/>
    <mergeCell ref="B42:C42"/>
    <mergeCell ref="B44:C44"/>
    <mergeCell ref="B45:C45"/>
    <mergeCell ref="B46:C46"/>
    <mergeCell ref="B39:C39"/>
    <mergeCell ref="B47:C47"/>
    <mergeCell ref="B48:C48"/>
    <mergeCell ref="B49:C49"/>
    <mergeCell ref="B50:C50"/>
    <mergeCell ref="B40:C40"/>
  </mergeCells>
  <pageMargins left="0.69930555555555596" right="0.69930555555555596" top="0.75" bottom="0.75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Лист42">
    <tabColor rgb="FF00B0F0"/>
  </sheetPr>
  <dimension ref="A1:M84"/>
  <sheetViews>
    <sheetView topLeftCell="A41" workbookViewId="0">
      <selection activeCell="H15" sqref="H15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28515625" customWidth="1"/>
    <col min="6" max="6" width="10" customWidth="1"/>
    <col min="9" max="9" width="9.5703125" bestFit="1" customWidth="1"/>
    <col min="11" max="11" width="10.140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733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260984.22</v>
      </c>
    </row>
    <row r="14" spans="1:6" x14ac:dyDescent="0.25">
      <c r="A14" s="19"/>
      <c r="B14" s="5" t="s">
        <v>394</v>
      </c>
      <c r="C14" s="5"/>
      <c r="D14" s="18"/>
      <c r="E14" s="79">
        <v>270529.07</v>
      </c>
    </row>
    <row r="15" spans="1:6" x14ac:dyDescent="0.25">
      <c r="A15" s="13" t="s">
        <v>14</v>
      </c>
      <c r="B15" s="5" t="s">
        <v>392</v>
      </c>
      <c r="C15" s="5"/>
      <c r="D15" s="18"/>
      <c r="E15" s="79">
        <v>415428.74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941825.33</v>
      </c>
    </row>
    <row r="19" spans="1:6" x14ac:dyDescent="0.25">
      <c r="A19" s="13"/>
      <c r="B19" s="25" t="s">
        <v>19</v>
      </c>
      <c r="C19" s="26"/>
      <c r="D19" s="27"/>
      <c r="E19" s="15">
        <v>982045.17</v>
      </c>
    </row>
    <row r="20" spans="1:6" x14ac:dyDescent="0.25">
      <c r="A20" s="13"/>
      <c r="B20" s="25" t="s">
        <v>20</v>
      </c>
      <c r="C20" s="26"/>
      <c r="D20" s="27"/>
      <c r="E20" s="16">
        <f>B22+E19</f>
        <v>995188.41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269</v>
      </c>
      <c r="C24" s="432">
        <v>45302</v>
      </c>
      <c r="D24" s="433">
        <v>1603</v>
      </c>
      <c r="E24" s="434">
        <v>51786.32</v>
      </c>
      <c r="F24" s="267"/>
    </row>
    <row r="25" spans="1:6" x14ac:dyDescent="0.25">
      <c r="A25" s="13"/>
      <c r="B25" s="427" t="s">
        <v>270</v>
      </c>
      <c r="C25" s="432">
        <v>45131</v>
      </c>
      <c r="D25" s="433">
        <v>0</v>
      </c>
      <c r="E25" s="434">
        <v>79216.39</v>
      </c>
    </row>
    <row r="26" spans="1:6" x14ac:dyDescent="0.25">
      <c r="A26" s="13"/>
      <c r="B26" s="427" t="s">
        <v>591</v>
      </c>
      <c r="C26" s="432">
        <v>44841</v>
      </c>
      <c r="D26" s="433">
        <v>0</v>
      </c>
      <c r="E26" s="434">
        <v>32962.86</v>
      </c>
    </row>
    <row r="27" spans="1:6" x14ac:dyDescent="0.25">
      <c r="A27" s="13" t="s">
        <v>24</v>
      </c>
      <c r="B27" s="11" t="s">
        <v>38</v>
      </c>
      <c r="C27" s="11"/>
      <c r="D27" s="11"/>
      <c r="E27" s="14"/>
      <c r="F27" s="28"/>
    </row>
    <row r="28" spans="1:6" x14ac:dyDescent="0.25">
      <c r="A28" s="13"/>
      <c r="B28" s="11" t="s">
        <v>40</v>
      </c>
      <c r="C28" s="11"/>
      <c r="D28" s="11"/>
      <c r="E28" s="14"/>
      <c r="F28" s="28"/>
    </row>
    <row r="29" spans="1:6" x14ac:dyDescent="0.25">
      <c r="A29" s="13"/>
      <c r="B29" s="11" t="s">
        <v>39</v>
      </c>
      <c r="C29" s="5"/>
      <c r="D29" s="5"/>
      <c r="E29" s="1"/>
    </row>
    <row r="30" spans="1:6" x14ac:dyDescent="0.25">
      <c r="A30" s="8" t="s">
        <v>27</v>
      </c>
      <c r="B30" s="639" t="s">
        <v>28</v>
      </c>
      <c r="C30" s="640"/>
      <c r="D30" s="6"/>
      <c r="E30" s="12" t="s">
        <v>29</v>
      </c>
    </row>
    <row r="31" spans="1:6" x14ac:dyDescent="0.25">
      <c r="A31" s="8">
        <v>1</v>
      </c>
      <c r="B31" s="9" t="s">
        <v>391</v>
      </c>
      <c r="C31" s="60"/>
      <c r="D31" s="6"/>
      <c r="E31" s="88">
        <v>97056.144</v>
      </c>
    </row>
    <row r="32" spans="1:6" x14ac:dyDescent="0.25">
      <c r="A32" s="8">
        <v>2</v>
      </c>
      <c r="B32" s="628" t="s">
        <v>306</v>
      </c>
      <c r="C32" s="628"/>
      <c r="D32" s="6"/>
      <c r="E32" s="73">
        <v>7630.2000000000007</v>
      </c>
    </row>
    <row r="33" spans="1:11" x14ac:dyDescent="0.25">
      <c r="A33" s="8">
        <v>3</v>
      </c>
      <c r="B33" s="623" t="s">
        <v>307</v>
      </c>
      <c r="C33" s="623"/>
      <c r="D33" s="6"/>
      <c r="E33" s="73">
        <v>28689.551999999996</v>
      </c>
    </row>
    <row r="34" spans="1:11" x14ac:dyDescent="0.25">
      <c r="A34" s="8">
        <v>4</v>
      </c>
      <c r="B34" s="31" t="s">
        <v>395</v>
      </c>
      <c r="C34" s="31"/>
      <c r="D34" s="6"/>
      <c r="E34" s="73">
        <v>10987.488000000001</v>
      </c>
    </row>
    <row r="35" spans="1:11" x14ac:dyDescent="0.25">
      <c r="A35" s="8">
        <v>5</v>
      </c>
      <c r="B35" s="623" t="s">
        <v>2</v>
      </c>
      <c r="C35" s="623"/>
      <c r="D35" s="6"/>
      <c r="E35" s="73">
        <v>1650.4</v>
      </c>
      <c r="I35" s="73"/>
      <c r="K35" s="72"/>
    </row>
    <row r="36" spans="1:11" x14ac:dyDescent="0.25">
      <c r="A36" s="8">
        <v>6</v>
      </c>
      <c r="B36" s="623" t="s">
        <v>3</v>
      </c>
      <c r="C36" s="623"/>
      <c r="D36" s="6"/>
      <c r="E36" s="73">
        <v>8000</v>
      </c>
      <c r="I36" s="73"/>
      <c r="K36" s="72"/>
    </row>
    <row r="37" spans="1:11" x14ac:dyDescent="0.25">
      <c r="A37" s="8">
        <v>7</v>
      </c>
      <c r="B37" s="628" t="s">
        <v>31</v>
      </c>
      <c r="C37" s="628"/>
      <c r="D37" s="6"/>
      <c r="E37" s="73">
        <v>21974.98</v>
      </c>
      <c r="I37" s="72"/>
    </row>
    <row r="38" spans="1:11" x14ac:dyDescent="0.25">
      <c r="A38" s="8">
        <v>8</v>
      </c>
      <c r="B38" s="623" t="s">
        <v>308</v>
      </c>
      <c r="C38" s="623"/>
      <c r="D38" s="6"/>
      <c r="E38" s="73">
        <v>576.84</v>
      </c>
      <c r="I38" s="73"/>
      <c r="K38" s="72"/>
    </row>
    <row r="39" spans="1:11" x14ac:dyDescent="0.25">
      <c r="A39" s="8">
        <v>9</v>
      </c>
      <c r="B39" s="623" t="s">
        <v>309</v>
      </c>
      <c r="C39" s="623"/>
      <c r="D39" s="6"/>
      <c r="E39" s="73">
        <v>2744.73</v>
      </c>
      <c r="I39" s="72"/>
      <c r="K39" s="72"/>
    </row>
    <row r="40" spans="1:11" x14ac:dyDescent="0.25">
      <c r="A40" s="8">
        <v>10</v>
      </c>
      <c r="B40" s="623" t="s">
        <v>311</v>
      </c>
      <c r="C40" s="623"/>
      <c r="D40" s="6"/>
      <c r="E40" s="73">
        <v>86984.28</v>
      </c>
      <c r="I40" s="72"/>
      <c r="K40" s="72"/>
    </row>
    <row r="41" spans="1:11" x14ac:dyDescent="0.25">
      <c r="A41" s="8">
        <v>11</v>
      </c>
      <c r="B41" s="279" t="s">
        <v>330</v>
      </c>
      <c r="C41" s="279"/>
      <c r="D41" s="6"/>
      <c r="E41" s="73">
        <v>6660.37</v>
      </c>
      <c r="I41" s="72"/>
    </row>
    <row r="42" spans="1:11" x14ac:dyDescent="0.25">
      <c r="A42" s="8">
        <v>12</v>
      </c>
      <c r="B42" s="623" t="s">
        <v>312</v>
      </c>
      <c r="C42" s="623"/>
      <c r="D42" s="6"/>
      <c r="E42" s="73">
        <v>88510.32</v>
      </c>
      <c r="I42" s="72"/>
      <c r="K42" s="72"/>
    </row>
    <row r="43" spans="1:11" x14ac:dyDescent="0.25">
      <c r="A43" s="8">
        <v>13</v>
      </c>
      <c r="B43" s="623" t="s">
        <v>331</v>
      </c>
      <c r="C43" s="623"/>
      <c r="D43" s="6"/>
      <c r="E43" s="81">
        <v>13351.01</v>
      </c>
      <c r="K43" s="72"/>
    </row>
    <row r="44" spans="1:11" x14ac:dyDescent="0.25">
      <c r="A44" s="8">
        <v>14</v>
      </c>
      <c r="B44" s="623" t="s">
        <v>319</v>
      </c>
      <c r="C44" s="623"/>
      <c r="D44" s="6"/>
      <c r="E44" s="73">
        <v>933</v>
      </c>
      <c r="I44" s="72"/>
    </row>
    <row r="45" spans="1:11" x14ac:dyDescent="0.25">
      <c r="A45" s="8">
        <v>15</v>
      </c>
      <c r="B45" s="623" t="s">
        <v>314</v>
      </c>
      <c r="C45" s="623"/>
      <c r="D45" s="6"/>
      <c r="E45" s="73">
        <v>122914.41</v>
      </c>
      <c r="I45" s="72"/>
      <c r="K45" s="72"/>
    </row>
    <row r="46" spans="1:11" x14ac:dyDescent="0.25">
      <c r="A46" s="8">
        <v>16</v>
      </c>
      <c r="B46" s="623" t="s">
        <v>883</v>
      </c>
      <c r="C46" s="623"/>
      <c r="D46" s="6"/>
      <c r="E46" s="73">
        <v>150197.76000000001</v>
      </c>
      <c r="K46" s="72"/>
    </row>
    <row r="47" spans="1:11" x14ac:dyDescent="0.25">
      <c r="A47" s="8">
        <v>17</v>
      </c>
      <c r="B47" s="623" t="s">
        <v>343</v>
      </c>
      <c r="C47" s="623"/>
      <c r="D47" s="6"/>
      <c r="E47" s="73">
        <v>7678.16</v>
      </c>
      <c r="K47" s="72"/>
    </row>
    <row r="48" spans="1:11" x14ac:dyDescent="0.25">
      <c r="A48" s="8">
        <v>18</v>
      </c>
      <c r="B48" s="626" t="s">
        <v>4</v>
      </c>
      <c r="C48" s="627"/>
      <c r="D48" s="6"/>
      <c r="E48" s="73">
        <v>147709.79999999999</v>
      </c>
    </row>
    <row r="49" spans="1:13" x14ac:dyDescent="0.25">
      <c r="A49" s="8">
        <v>19</v>
      </c>
      <c r="B49" s="623" t="s">
        <v>367</v>
      </c>
      <c r="C49" s="623"/>
      <c r="D49" s="6"/>
      <c r="E49" s="73">
        <v>60067.58</v>
      </c>
      <c r="I49" s="72"/>
      <c r="K49" s="72"/>
      <c r="M49" s="83"/>
    </row>
    <row r="50" spans="1:13" x14ac:dyDescent="0.25">
      <c r="A50" s="8">
        <v>20</v>
      </c>
      <c r="B50" s="626" t="s">
        <v>387</v>
      </c>
      <c r="C50" s="627"/>
      <c r="D50" s="6"/>
      <c r="E50" s="73">
        <v>61063.33</v>
      </c>
      <c r="K50" s="72"/>
    </row>
    <row r="51" spans="1:13" x14ac:dyDescent="0.25">
      <c r="A51" s="8">
        <v>21</v>
      </c>
      <c r="B51" s="626" t="s">
        <v>388</v>
      </c>
      <c r="C51" s="627"/>
      <c r="D51" s="6"/>
      <c r="E51" s="73">
        <v>3647.4</v>
      </c>
      <c r="K51" s="72"/>
    </row>
    <row r="52" spans="1:13" x14ac:dyDescent="0.25">
      <c r="A52" s="8">
        <v>22</v>
      </c>
      <c r="B52" s="626" t="s">
        <v>389</v>
      </c>
      <c r="C52" s="627"/>
      <c r="D52" s="6"/>
      <c r="E52" s="73">
        <v>82212.240000000005</v>
      </c>
      <c r="K52" s="72"/>
    </row>
    <row r="53" spans="1:13" x14ac:dyDescent="0.25">
      <c r="A53" s="8">
        <v>23</v>
      </c>
      <c r="B53" s="626" t="s">
        <v>390</v>
      </c>
      <c r="C53" s="627"/>
      <c r="D53" s="6"/>
      <c r="E53" s="73">
        <v>5858.04</v>
      </c>
      <c r="K53" s="72"/>
    </row>
    <row r="54" spans="1:13" x14ac:dyDescent="0.25">
      <c r="A54" s="8">
        <v>24</v>
      </c>
      <c r="B54" s="624" t="s">
        <v>652</v>
      </c>
      <c r="C54" s="624"/>
      <c r="D54" s="6"/>
      <c r="E54" s="81">
        <f>SUM(E31:E53)</f>
        <v>1017098.0340000001</v>
      </c>
      <c r="I54" s="151"/>
    </row>
    <row r="55" spans="1:13" x14ac:dyDescent="0.25">
      <c r="A55" s="8">
        <v>25</v>
      </c>
      <c r="B55" s="624" t="s">
        <v>676</v>
      </c>
      <c r="C55" s="625"/>
      <c r="D55" s="6"/>
      <c r="E55" s="81">
        <f>E20</f>
        <v>995188.41</v>
      </c>
      <c r="I55" s="354"/>
      <c r="J55" s="84"/>
    </row>
    <row r="56" spans="1:13" x14ac:dyDescent="0.25">
      <c r="A56" s="8"/>
      <c r="B56" s="624"/>
      <c r="C56" s="624"/>
      <c r="D56" s="6"/>
      <c r="E56" s="81"/>
      <c r="I56" s="156"/>
    </row>
    <row r="57" spans="1:13" x14ac:dyDescent="0.25">
      <c r="A57" s="8"/>
      <c r="B57" s="644"/>
      <c r="C57" s="645"/>
      <c r="D57" s="31"/>
      <c r="E57" s="73"/>
    </row>
    <row r="58" spans="1:13" x14ac:dyDescent="0.25">
      <c r="F58" s="76"/>
    </row>
    <row r="59" spans="1:13" x14ac:dyDescent="0.25">
      <c r="A59" s="28" t="s">
        <v>32</v>
      </c>
      <c r="B59" s="5" t="s">
        <v>348</v>
      </c>
    </row>
    <row r="60" spans="1:13" x14ac:dyDescent="0.25">
      <c r="B60" s="11" t="s">
        <v>37</v>
      </c>
    </row>
    <row r="61" spans="1:13" x14ac:dyDescent="0.25">
      <c r="A61" s="38" t="s">
        <v>27</v>
      </c>
      <c r="B61" s="36" t="s">
        <v>41</v>
      </c>
      <c r="C61" s="33" t="s">
        <v>44</v>
      </c>
      <c r="D61" s="288" t="s">
        <v>611</v>
      </c>
      <c r="E61" s="118" t="s">
        <v>45</v>
      </c>
    </row>
    <row r="62" spans="1:13" x14ac:dyDescent="0.25">
      <c r="A62" s="106"/>
      <c r="B62" s="109"/>
      <c r="C62" s="301"/>
      <c r="D62" s="106"/>
      <c r="E62" s="106"/>
    </row>
    <row r="63" spans="1:13" x14ac:dyDescent="0.25">
      <c r="A63" s="28" t="s">
        <v>33</v>
      </c>
      <c r="B63" s="28" t="s">
        <v>46</v>
      </c>
      <c r="C63" s="28"/>
      <c r="D63" s="28"/>
      <c r="E63" s="28"/>
      <c r="F63" s="28"/>
    </row>
    <row r="64" spans="1:13" x14ac:dyDescent="0.25">
      <c r="B64" s="28" t="s">
        <v>47</v>
      </c>
      <c r="C64" s="28"/>
      <c r="D64" s="28"/>
      <c r="E64" s="28"/>
      <c r="F64" s="28"/>
    </row>
    <row r="65" spans="2:6" x14ac:dyDescent="0.25">
      <c r="B65" s="28" t="s">
        <v>48</v>
      </c>
      <c r="C65" s="28"/>
      <c r="D65" s="28"/>
      <c r="E65" s="28"/>
      <c r="F65" s="28"/>
    </row>
    <row r="66" spans="2:6" x14ac:dyDescent="0.25">
      <c r="B66" s="50" t="s">
        <v>55</v>
      </c>
      <c r="C66" s="29"/>
      <c r="D66" s="29"/>
      <c r="E66" s="29"/>
      <c r="F66" s="29"/>
    </row>
    <row r="67" spans="2:6" x14ac:dyDescent="0.25">
      <c r="B67" s="29" t="s">
        <v>50</v>
      </c>
      <c r="C67" s="29"/>
      <c r="D67" s="29"/>
      <c r="E67" s="29"/>
      <c r="F67" s="29"/>
    </row>
    <row r="68" spans="2:6" x14ac:dyDescent="0.25">
      <c r="B68" s="29" t="s">
        <v>51</v>
      </c>
      <c r="C68" s="29"/>
      <c r="D68" s="29"/>
      <c r="E68" s="29"/>
      <c r="F68" s="29"/>
    </row>
    <row r="71" spans="2:6" x14ac:dyDescent="0.25">
      <c r="B71" s="574" t="s">
        <v>1021</v>
      </c>
    </row>
    <row r="84" spans="1:1" x14ac:dyDescent="0.25">
      <c r="A84" t="s">
        <v>5</v>
      </c>
    </row>
  </sheetData>
  <mergeCells count="30">
    <mergeCell ref="B47:C47"/>
    <mergeCell ref="B37:C37"/>
    <mergeCell ref="B38:C38"/>
    <mergeCell ref="B39:C39"/>
    <mergeCell ref="B40:C40"/>
    <mergeCell ref="B42:C42"/>
    <mergeCell ref="B43:C43"/>
    <mergeCell ref="B44:C44"/>
    <mergeCell ref="B45:C45"/>
    <mergeCell ref="B46:C46"/>
    <mergeCell ref="B30:C30"/>
    <mergeCell ref="B32:C32"/>
    <mergeCell ref="B33:C33"/>
    <mergeCell ref="B35:C35"/>
    <mergeCell ref="B36:C36"/>
    <mergeCell ref="B11:F11"/>
    <mergeCell ref="B12:F12"/>
    <mergeCell ref="B5:E5"/>
    <mergeCell ref="B9:C9"/>
    <mergeCell ref="B10:E10"/>
    <mergeCell ref="B57:C57"/>
    <mergeCell ref="B48:C48"/>
    <mergeCell ref="B49:C49"/>
    <mergeCell ref="B54:C54"/>
    <mergeCell ref="B55:C55"/>
    <mergeCell ref="B56:C56"/>
    <mergeCell ref="B50:C50"/>
    <mergeCell ref="B51:C51"/>
    <mergeCell ref="B52:C52"/>
    <mergeCell ref="B53:C53"/>
  </mergeCells>
  <pageMargins left="0.69930555555555596" right="0.69930555555555596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Лист41">
    <tabColor rgb="FF00B0F0"/>
  </sheetPr>
  <dimension ref="A1:L91"/>
  <sheetViews>
    <sheetView topLeftCell="A47" workbookViewId="0">
      <selection activeCell="L57" sqref="L57"/>
    </sheetView>
  </sheetViews>
  <sheetFormatPr defaultRowHeight="15" x14ac:dyDescent="0.25"/>
  <cols>
    <col min="1" max="1" width="4.5703125" customWidth="1"/>
    <col min="2" max="2" width="43.7109375" customWidth="1"/>
    <col min="3" max="3" width="11.42578125" customWidth="1"/>
    <col min="4" max="4" width="10.140625" customWidth="1"/>
    <col min="5" max="5" width="12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732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105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79">
        <v>335966.23</v>
      </c>
    </row>
    <row r="14" spans="1:6" x14ac:dyDescent="0.25">
      <c r="A14" s="19"/>
      <c r="B14" s="5" t="s">
        <v>394</v>
      </c>
      <c r="C14" s="5"/>
      <c r="D14" s="18"/>
      <c r="E14" s="79">
        <v>351575.38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131855.29999999999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1043784.79</v>
      </c>
    </row>
    <row r="19" spans="1:6" x14ac:dyDescent="0.25">
      <c r="A19" s="13"/>
      <c r="B19" s="25" t="s">
        <v>19</v>
      </c>
      <c r="C19" s="26"/>
      <c r="D19" s="27"/>
      <c r="E19" s="15">
        <v>1059964.1000000001</v>
      </c>
    </row>
    <row r="20" spans="1:6" x14ac:dyDescent="0.25">
      <c r="A20" s="13"/>
      <c r="B20" s="25" t="s">
        <v>20</v>
      </c>
      <c r="C20" s="26"/>
      <c r="D20" s="27"/>
      <c r="E20" s="16">
        <f>B22+E19</f>
        <v>1079764.1000000001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19800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265</v>
      </c>
      <c r="C24" s="61">
        <v>42895</v>
      </c>
      <c r="D24" s="64">
        <v>0</v>
      </c>
      <c r="E24" s="64">
        <v>41549.51</v>
      </c>
      <c r="F24" s="267"/>
    </row>
    <row r="25" spans="1:6" x14ac:dyDescent="0.25">
      <c r="A25" s="13"/>
      <c r="B25" s="61" t="s">
        <v>588</v>
      </c>
      <c r="C25" s="61">
        <v>45301</v>
      </c>
      <c r="D25" s="64">
        <v>1200</v>
      </c>
      <c r="E25" s="64">
        <v>11140.23</v>
      </c>
    </row>
    <row r="26" spans="1:6" x14ac:dyDescent="0.25">
      <c r="A26" s="13"/>
      <c r="B26" s="61" t="s">
        <v>999</v>
      </c>
      <c r="C26" s="61">
        <v>45202</v>
      </c>
      <c r="D26" s="64">
        <v>0</v>
      </c>
      <c r="E26" s="64">
        <v>3908.37</v>
      </c>
    </row>
    <row r="27" spans="1:6" x14ac:dyDescent="0.25">
      <c r="A27" s="13"/>
      <c r="B27" s="61" t="s">
        <v>266</v>
      </c>
      <c r="C27" s="61">
        <v>45300</v>
      </c>
      <c r="D27" s="64">
        <v>923.55</v>
      </c>
      <c r="E27" s="64">
        <v>42467.54</v>
      </c>
    </row>
    <row r="28" spans="1:6" x14ac:dyDescent="0.25">
      <c r="A28" s="13"/>
      <c r="B28" s="61" t="s">
        <v>589</v>
      </c>
      <c r="C28" s="61">
        <v>45301</v>
      </c>
      <c r="D28" s="64">
        <v>1344.05</v>
      </c>
      <c r="E28" s="64">
        <v>14336.74</v>
      </c>
    </row>
    <row r="29" spans="1:6" x14ac:dyDescent="0.25">
      <c r="A29" s="13"/>
      <c r="B29" s="61" t="s">
        <v>267</v>
      </c>
      <c r="C29" s="61">
        <v>45272</v>
      </c>
      <c r="D29" s="64">
        <v>0</v>
      </c>
      <c r="E29" s="64">
        <v>90099.199999999997</v>
      </c>
    </row>
    <row r="30" spans="1:6" x14ac:dyDescent="0.25">
      <c r="A30" s="13"/>
      <c r="B30" s="61" t="s">
        <v>1000</v>
      </c>
      <c r="C30" s="61">
        <v>45292</v>
      </c>
      <c r="D30" s="64">
        <v>800</v>
      </c>
      <c r="E30" s="64">
        <v>8035.44</v>
      </c>
    </row>
    <row r="31" spans="1:6" x14ac:dyDescent="0.25">
      <c r="A31" s="13"/>
      <c r="B31" s="61" t="s">
        <v>590</v>
      </c>
      <c r="C31" s="61">
        <v>45058</v>
      </c>
      <c r="D31" s="64">
        <v>0</v>
      </c>
      <c r="E31" s="64">
        <v>4706.57</v>
      </c>
    </row>
    <row r="32" spans="1:6" x14ac:dyDescent="0.25">
      <c r="A32" s="13"/>
      <c r="B32" s="61" t="s">
        <v>268</v>
      </c>
      <c r="C32" s="61">
        <v>45300</v>
      </c>
      <c r="D32" s="64">
        <v>1167.07</v>
      </c>
      <c r="E32" s="64">
        <v>20070.29</v>
      </c>
    </row>
    <row r="33" spans="1:12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2" x14ac:dyDescent="0.25">
      <c r="A34" s="13"/>
      <c r="B34" s="11" t="s">
        <v>40</v>
      </c>
      <c r="C34" s="11"/>
      <c r="D34" s="11"/>
      <c r="E34" s="14"/>
      <c r="F34" s="28"/>
    </row>
    <row r="35" spans="1:12" x14ac:dyDescent="0.25">
      <c r="A35" s="13"/>
      <c r="B35" s="11" t="s">
        <v>39</v>
      </c>
      <c r="C35" s="5"/>
      <c r="D35" s="5"/>
      <c r="E35" s="1"/>
    </row>
    <row r="36" spans="1:12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2" x14ac:dyDescent="0.25">
      <c r="A37" s="8">
        <v>1</v>
      </c>
      <c r="B37" s="626" t="s">
        <v>391</v>
      </c>
      <c r="C37" s="627"/>
      <c r="D37" s="6"/>
      <c r="E37" s="88">
        <v>203060</v>
      </c>
    </row>
    <row r="38" spans="1:12" x14ac:dyDescent="0.25">
      <c r="A38" s="8">
        <v>2</v>
      </c>
      <c r="B38" s="628" t="s">
        <v>306</v>
      </c>
      <c r="C38" s="628"/>
      <c r="D38" s="6"/>
      <c r="E38" s="73">
        <v>13312.5</v>
      </c>
    </row>
    <row r="39" spans="1:12" x14ac:dyDescent="0.25">
      <c r="A39" s="8">
        <v>3</v>
      </c>
      <c r="B39" s="623" t="s">
        <v>307</v>
      </c>
      <c r="C39" s="623"/>
      <c r="D39" s="6"/>
      <c r="E39" s="73">
        <v>47925</v>
      </c>
    </row>
    <row r="40" spans="1:12" x14ac:dyDescent="0.25">
      <c r="A40" s="8">
        <v>4</v>
      </c>
      <c r="B40" s="31" t="s">
        <v>395</v>
      </c>
      <c r="C40" s="31"/>
      <c r="D40" s="6"/>
      <c r="E40" s="73">
        <v>18105</v>
      </c>
    </row>
    <row r="41" spans="1:12" x14ac:dyDescent="0.25">
      <c r="A41" s="8">
        <v>5</v>
      </c>
      <c r="B41" s="623" t="s">
        <v>2</v>
      </c>
      <c r="C41" s="623"/>
      <c r="D41" s="6"/>
      <c r="E41" s="73">
        <v>2925.6</v>
      </c>
      <c r="J41" s="73"/>
      <c r="L41" s="72"/>
    </row>
    <row r="42" spans="1:12" x14ac:dyDescent="0.25">
      <c r="A42" s="8">
        <v>6</v>
      </c>
      <c r="B42" s="623" t="s">
        <v>3</v>
      </c>
      <c r="C42" s="623"/>
      <c r="D42" s="6"/>
      <c r="E42" s="73">
        <v>9600</v>
      </c>
      <c r="J42" s="73"/>
      <c r="L42" s="72"/>
    </row>
    <row r="43" spans="1:12" x14ac:dyDescent="0.25">
      <c r="A43" s="8">
        <v>7</v>
      </c>
      <c r="B43" s="628" t="s">
        <v>31</v>
      </c>
      <c r="C43" s="628"/>
      <c r="D43" s="6"/>
      <c r="E43" s="73">
        <v>42600</v>
      </c>
      <c r="J43" s="72"/>
    </row>
    <row r="44" spans="1:12" x14ac:dyDescent="0.25">
      <c r="A44" s="8">
        <v>8</v>
      </c>
      <c r="B44" s="623" t="s">
        <v>308</v>
      </c>
      <c r="C44" s="623"/>
      <c r="D44" s="6"/>
      <c r="E44" s="73">
        <v>384.6</v>
      </c>
      <c r="J44" s="72"/>
      <c r="L44" s="72"/>
    </row>
    <row r="45" spans="1:12" x14ac:dyDescent="0.25">
      <c r="A45" s="8">
        <v>9</v>
      </c>
      <c r="B45" s="623" t="s">
        <v>309</v>
      </c>
      <c r="C45" s="623"/>
      <c r="D45" s="6"/>
      <c r="E45" s="73">
        <v>2977.99</v>
      </c>
      <c r="L45" s="72"/>
    </row>
    <row r="46" spans="1:12" x14ac:dyDescent="0.25">
      <c r="A46" s="8">
        <v>10</v>
      </c>
      <c r="B46" s="628" t="s">
        <v>310</v>
      </c>
      <c r="C46" s="628"/>
      <c r="D46" s="6"/>
      <c r="E46" s="73">
        <v>21600</v>
      </c>
      <c r="L46" s="72"/>
    </row>
    <row r="47" spans="1:12" x14ac:dyDescent="0.25">
      <c r="A47" s="8">
        <v>11</v>
      </c>
      <c r="B47" s="623" t="s">
        <v>311</v>
      </c>
      <c r="C47" s="623"/>
      <c r="D47" s="6"/>
      <c r="E47" s="73">
        <v>125137.5</v>
      </c>
      <c r="J47" s="72"/>
    </row>
    <row r="48" spans="1:12" x14ac:dyDescent="0.25">
      <c r="A48" s="8">
        <v>12</v>
      </c>
      <c r="B48" s="623" t="s">
        <v>351</v>
      </c>
      <c r="C48" s="623"/>
      <c r="D48" s="6"/>
      <c r="E48" s="73">
        <v>0</v>
      </c>
      <c r="L48" s="72"/>
    </row>
    <row r="49" spans="1:12" x14ac:dyDescent="0.25">
      <c r="A49" s="8">
        <v>13</v>
      </c>
      <c r="B49" s="623" t="s">
        <v>336</v>
      </c>
      <c r="C49" s="623"/>
      <c r="D49" s="6"/>
      <c r="E49" s="81">
        <v>8317.2900000000009</v>
      </c>
      <c r="L49" s="72"/>
    </row>
    <row r="50" spans="1:12" x14ac:dyDescent="0.25">
      <c r="A50" s="8">
        <v>14</v>
      </c>
      <c r="B50" s="623" t="s">
        <v>625</v>
      </c>
      <c r="C50" s="623"/>
      <c r="D50" s="6"/>
      <c r="E50" s="73">
        <v>0</v>
      </c>
      <c r="L50" s="72"/>
    </row>
    <row r="51" spans="1:12" x14ac:dyDescent="0.25">
      <c r="A51" s="8">
        <v>15</v>
      </c>
      <c r="B51" s="623" t="s">
        <v>314</v>
      </c>
      <c r="C51" s="623"/>
      <c r="D51" s="6"/>
      <c r="E51" s="73">
        <v>49373.56</v>
      </c>
      <c r="J51" s="72"/>
      <c r="L51" s="72"/>
    </row>
    <row r="52" spans="1:12" x14ac:dyDescent="0.25">
      <c r="A52" s="8">
        <v>16</v>
      </c>
      <c r="B52" s="626" t="s">
        <v>4</v>
      </c>
      <c r="C52" s="627"/>
      <c r="D52" s="6"/>
      <c r="E52" s="73">
        <v>213007</v>
      </c>
    </row>
    <row r="53" spans="1:12" x14ac:dyDescent="0.25">
      <c r="A53" s="8">
        <v>17</v>
      </c>
      <c r="B53" s="623" t="s">
        <v>367</v>
      </c>
      <c r="C53" s="623"/>
      <c r="D53" s="6"/>
      <c r="E53" s="73">
        <v>65172.4</v>
      </c>
      <c r="J53" s="72"/>
      <c r="L53" s="72"/>
    </row>
    <row r="54" spans="1:12" x14ac:dyDescent="0.25">
      <c r="A54" s="8">
        <v>18</v>
      </c>
      <c r="B54" s="626" t="s">
        <v>387</v>
      </c>
      <c r="C54" s="627"/>
      <c r="D54" s="6"/>
      <c r="E54" s="73">
        <v>35356.080000000002</v>
      </c>
      <c r="L54" s="72"/>
    </row>
    <row r="55" spans="1:12" x14ac:dyDescent="0.25">
      <c r="A55" s="8">
        <v>19</v>
      </c>
      <c r="B55" s="626" t="s">
        <v>388</v>
      </c>
      <c r="C55" s="627"/>
      <c r="D55" s="6"/>
      <c r="E55" s="73">
        <v>5226.12</v>
      </c>
      <c r="L55" s="72"/>
    </row>
    <row r="56" spans="1:12" x14ac:dyDescent="0.25">
      <c r="A56" s="8">
        <v>20</v>
      </c>
      <c r="B56" s="626" t="s">
        <v>389</v>
      </c>
      <c r="C56" s="627"/>
      <c r="D56" s="6"/>
      <c r="E56" s="73">
        <v>76156.56</v>
      </c>
      <c r="L56" s="72"/>
    </row>
    <row r="57" spans="1:12" x14ac:dyDescent="0.25">
      <c r="A57" s="8">
        <v>21</v>
      </c>
      <c r="B57" s="626" t="s">
        <v>390</v>
      </c>
      <c r="C57" s="627"/>
      <c r="D57" s="6"/>
      <c r="E57" s="73">
        <v>8396.2800000000007</v>
      </c>
      <c r="L57" s="72"/>
    </row>
    <row r="58" spans="1:12" x14ac:dyDescent="0.25">
      <c r="A58" s="8">
        <v>22</v>
      </c>
      <c r="B58" s="624" t="s">
        <v>652</v>
      </c>
      <c r="C58" s="624"/>
      <c r="D58" s="6"/>
      <c r="E58" s="81">
        <f>SUM(E37:E57)</f>
        <v>948633.48</v>
      </c>
      <c r="J58" s="151"/>
    </row>
    <row r="59" spans="1:12" x14ac:dyDescent="0.25">
      <c r="A59" s="8">
        <v>23</v>
      </c>
      <c r="B59" s="624" t="s">
        <v>676</v>
      </c>
      <c r="C59" s="625"/>
      <c r="D59" s="6"/>
      <c r="E59" s="81">
        <f>E20</f>
        <v>1079764.1000000001</v>
      </c>
      <c r="J59" s="352"/>
      <c r="K59" s="76"/>
    </row>
    <row r="60" spans="1:12" x14ac:dyDescent="0.25">
      <c r="A60" s="8"/>
      <c r="B60" s="624"/>
      <c r="C60" s="624"/>
      <c r="D60" s="6"/>
      <c r="E60" s="81"/>
      <c r="J60" s="156"/>
    </row>
    <row r="61" spans="1:12" x14ac:dyDescent="0.25">
      <c r="A61" s="8"/>
      <c r="B61" s="644"/>
      <c r="C61" s="645"/>
      <c r="D61" s="31"/>
      <c r="E61" s="73"/>
    </row>
    <row r="62" spans="1:12" x14ac:dyDescent="0.25">
      <c r="F62" s="76"/>
    </row>
    <row r="63" spans="1:12" x14ac:dyDescent="0.25">
      <c r="A63" s="28" t="s">
        <v>32</v>
      </c>
      <c r="B63" s="5" t="s">
        <v>350</v>
      </c>
    </row>
    <row r="64" spans="1:12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118" t="s">
        <v>44</v>
      </c>
      <c r="D65" s="292" t="s">
        <v>611</v>
      </c>
      <c r="E65" s="118" t="s">
        <v>45</v>
      </c>
    </row>
    <row r="66" spans="1:6" x14ac:dyDescent="0.25">
      <c r="A66" s="116">
        <v>1</v>
      </c>
      <c r="B66" s="305" t="s">
        <v>615</v>
      </c>
      <c r="C66" s="721">
        <v>45250</v>
      </c>
      <c r="D66" s="723">
        <v>117</v>
      </c>
      <c r="E66" s="723">
        <v>10255</v>
      </c>
    </row>
    <row r="67" spans="1:6" x14ac:dyDescent="0.25">
      <c r="A67" s="116"/>
      <c r="B67" s="540" t="s">
        <v>1099</v>
      </c>
      <c r="C67" s="722"/>
      <c r="D67" s="724"/>
      <c r="E67" s="724"/>
    </row>
    <row r="68" spans="1:6" x14ac:dyDescent="0.25">
      <c r="A68" s="116">
        <v>2</v>
      </c>
      <c r="B68" s="540" t="s">
        <v>616</v>
      </c>
      <c r="C68" s="540" t="s">
        <v>1144</v>
      </c>
      <c r="D68" s="106">
        <v>71</v>
      </c>
      <c r="E68" s="106">
        <v>11400</v>
      </c>
    </row>
    <row r="70" spans="1:6" x14ac:dyDescent="0.25">
      <c r="A70" s="28" t="s">
        <v>33</v>
      </c>
      <c r="B70" s="28" t="s">
        <v>46</v>
      </c>
      <c r="C70" s="28"/>
      <c r="D70" s="28"/>
      <c r="E70" s="28"/>
      <c r="F70" s="28"/>
    </row>
    <row r="71" spans="1:6" x14ac:dyDescent="0.25">
      <c r="B71" s="28" t="s">
        <v>47</v>
      </c>
      <c r="C71" s="28"/>
      <c r="D71" s="28"/>
      <c r="E71" s="28"/>
      <c r="F71" s="28"/>
    </row>
    <row r="72" spans="1:6" x14ac:dyDescent="0.25">
      <c r="B72" s="28" t="s">
        <v>48</v>
      </c>
      <c r="C72" s="28"/>
      <c r="D72" s="28"/>
      <c r="E72" s="28"/>
      <c r="F72" s="28"/>
    </row>
    <row r="73" spans="1:6" x14ac:dyDescent="0.25">
      <c r="B73" s="50" t="s">
        <v>55</v>
      </c>
      <c r="C73" s="29"/>
      <c r="D73" s="29"/>
      <c r="E73" s="29"/>
      <c r="F73" s="29"/>
    </row>
    <row r="74" spans="1:6" x14ac:dyDescent="0.25">
      <c r="B74" s="29" t="s">
        <v>50</v>
      </c>
      <c r="C74" s="29"/>
      <c r="D74" s="29"/>
      <c r="E74" s="29"/>
      <c r="F74" s="29"/>
    </row>
    <row r="75" spans="1:6" x14ac:dyDescent="0.25">
      <c r="B75" s="29" t="s">
        <v>51</v>
      </c>
      <c r="C75" s="29"/>
      <c r="D75" s="29"/>
      <c r="E75" s="29"/>
      <c r="F75" s="29"/>
    </row>
    <row r="78" spans="1:6" x14ac:dyDescent="0.25">
      <c r="B78" s="574" t="s">
        <v>1021</v>
      </c>
    </row>
    <row r="91" spans="1:1" x14ac:dyDescent="0.25">
      <c r="A91" t="s">
        <v>5</v>
      </c>
    </row>
  </sheetData>
  <mergeCells count="33">
    <mergeCell ref="B5:E5"/>
    <mergeCell ref="B9:C9"/>
    <mergeCell ref="B10:E10"/>
    <mergeCell ref="B36:C36"/>
    <mergeCell ref="B38:C38"/>
    <mergeCell ref="B37:C37"/>
    <mergeCell ref="B48:C48"/>
    <mergeCell ref="B49:C49"/>
    <mergeCell ref="B50:C50"/>
    <mergeCell ref="B51:C51"/>
    <mergeCell ref="B11:F11"/>
    <mergeCell ref="B12:F12"/>
    <mergeCell ref="B39:C39"/>
    <mergeCell ref="B41:C41"/>
    <mergeCell ref="B42:C42"/>
    <mergeCell ref="B43:C43"/>
    <mergeCell ref="B44:C44"/>
    <mergeCell ref="B45:C45"/>
    <mergeCell ref="B46:C46"/>
    <mergeCell ref="B47:C47"/>
    <mergeCell ref="C66:C67"/>
    <mergeCell ref="D66:D67"/>
    <mergeCell ref="E66:E67"/>
    <mergeCell ref="B61:C61"/>
    <mergeCell ref="B52:C52"/>
    <mergeCell ref="B53:C53"/>
    <mergeCell ref="B58:C58"/>
    <mergeCell ref="B59:C59"/>
    <mergeCell ref="B60:C60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Лист43">
    <tabColor rgb="FF00B0F0"/>
  </sheetPr>
  <dimension ref="A1:L91"/>
  <sheetViews>
    <sheetView topLeftCell="A48" workbookViewId="0">
      <selection activeCell="G57" sqref="G5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5703125" customWidth="1"/>
    <col min="6" max="6" width="10" customWidth="1"/>
    <col min="10" max="10" width="9.5703125" bestFit="1" customWidth="1"/>
    <col min="12" max="12" width="11.285156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106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116650.31</v>
      </c>
    </row>
    <row r="14" spans="1:6" x14ac:dyDescent="0.25">
      <c r="A14" s="19"/>
      <c r="B14" s="5" t="s">
        <v>394</v>
      </c>
      <c r="C14" s="5"/>
      <c r="D14" s="18"/>
      <c r="E14" s="79">
        <v>107794.89</v>
      </c>
    </row>
    <row r="15" spans="1:6" x14ac:dyDescent="0.25">
      <c r="A15" s="13" t="s">
        <v>14</v>
      </c>
      <c r="B15" s="5" t="s">
        <v>654</v>
      </c>
      <c r="C15" s="5"/>
      <c r="D15" s="18"/>
      <c r="E15" s="79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952474.24</v>
      </c>
    </row>
    <row r="19" spans="1:6" x14ac:dyDescent="0.25">
      <c r="A19" s="13"/>
      <c r="B19" s="25" t="s">
        <v>19</v>
      </c>
      <c r="C19" s="26"/>
      <c r="D19" s="27"/>
      <c r="E19" s="15">
        <v>943618.82</v>
      </c>
    </row>
    <row r="20" spans="1:6" x14ac:dyDescent="0.25">
      <c r="A20" s="13"/>
      <c r="B20" s="25" t="s">
        <v>20</v>
      </c>
      <c r="C20" s="26"/>
      <c r="D20" s="27"/>
      <c r="E20" s="16">
        <f>E19+B22</f>
        <v>960722.05999999994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17103.240000000002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592</v>
      </c>
      <c r="C24" s="432">
        <v>45295</v>
      </c>
      <c r="D24" s="433">
        <v>500</v>
      </c>
      <c r="E24" s="434">
        <v>18146.169999999998</v>
      </c>
      <c r="F24" s="267"/>
    </row>
    <row r="25" spans="1:6" x14ac:dyDescent="0.25">
      <c r="A25" s="13"/>
      <c r="B25" s="427" t="s">
        <v>1001</v>
      </c>
      <c r="C25" s="432">
        <v>45138</v>
      </c>
      <c r="D25" s="433">
        <v>0</v>
      </c>
      <c r="E25" s="434">
        <v>8351.9500000000007</v>
      </c>
    </row>
    <row r="26" spans="1:6" x14ac:dyDescent="0.25">
      <c r="A26" s="13"/>
      <c r="B26" s="427" t="s">
        <v>1002</v>
      </c>
      <c r="C26" s="432">
        <v>45230</v>
      </c>
      <c r="D26" s="433">
        <v>0</v>
      </c>
      <c r="E26" s="434">
        <v>3035.6</v>
      </c>
    </row>
    <row r="27" spans="1:6" x14ac:dyDescent="0.25">
      <c r="A27" s="13"/>
      <c r="B27" s="427" t="s">
        <v>1003</v>
      </c>
      <c r="C27" s="432">
        <v>45295</v>
      </c>
      <c r="D27" s="433">
        <v>2215.8200000000002</v>
      </c>
      <c r="E27" s="434">
        <v>2202.0100000000002</v>
      </c>
    </row>
    <row r="28" spans="1:6" x14ac:dyDescent="0.25">
      <c r="A28" s="13" t="s">
        <v>24</v>
      </c>
      <c r="B28" s="11" t="s">
        <v>38</v>
      </c>
      <c r="C28" s="11"/>
      <c r="D28" s="11"/>
      <c r="E28" s="14"/>
      <c r="F28" s="28"/>
    </row>
    <row r="29" spans="1:6" x14ac:dyDescent="0.25">
      <c r="A29" s="13"/>
      <c r="B29" s="11" t="s">
        <v>40</v>
      </c>
      <c r="C29" s="11"/>
      <c r="D29" s="11"/>
      <c r="E29" s="14"/>
      <c r="F29" s="28"/>
    </row>
    <row r="30" spans="1:6" x14ac:dyDescent="0.25">
      <c r="A30" s="13"/>
      <c r="B30" s="11" t="s">
        <v>39</v>
      </c>
      <c r="C30" s="5"/>
      <c r="D30" s="5"/>
      <c r="E30" s="1"/>
    </row>
    <row r="31" spans="1:6" x14ac:dyDescent="0.25">
      <c r="A31" s="13"/>
      <c r="B31" s="24" t="s">
        <v>25</v>
      </c>
      <c r="C31" s="5"/>
      <c r="D31" s="5"/>
      <c r="E31" s="1"/>
    </row>
    <row r="32" spans="1:6" x14ac:dyDescent="0.25">
      <c r="A32" s="13"/>
      <c r="B32" s="24" t="s">
        <v>26</v>
      </c>
      <c r="C32" s="5"/>
      <c r="D32" s="5"/>
      <c r="E32" s="1"/>
    </row>
    <row r="33" spans="1:12" x14ac:dyDescent="0.25">
      <c r="A33" s="13"/>
      <c r="B33" s="24"/>
      <c r="C33" s="5"/>
      <c r="D33" s="5"/>
      <c r="E33" s="1"/>
    </row>
    <row r="34" spans="1:12" x14ac:dyDescent="0.25">
      <c r="A34" s="8" t="s">
        <v>27</v>
      </c>
      <c r="B34" s="639" t="s">
        <v>28</v>
      </c>
      <c r="C34" s="640"/>
      <c r="D34" s="6"/>
      <c r="E34" s="12" t="s">
        <v>29</v>
      </c>
    </row>
    <row r="35" spans="1:12" x14ac:dyDescent="0.25">
      <c r="A35" s="8">
        <v>1</v>
      </c>
      <c r="B35" s="9" t="s">
        <v>391</v>
      </c>
      <c r="C35" s="60"/>
      <c r="D35" s="6"/>
      <c r="E35" s="73">
        <v>81257.070000000007</v>
      </c>
    </row>
    <row r="36" spans="1:12" x14ac:dyDescent="0.25">
      <c r="A36" s="8">
        <v>2</v>
      </c>
      <c r="B36" s="628" t="s">
        <v>306</v>
      </c>
      <c r="C36" s="628"/>
      <c r="D36" s="6"/>
      <c r="E36" s="85">
        <v>9316.0080000000016</v>
      </c>
    </row>
    <row r="37" spans="1:12" x14ac:dyDescent="0.25">
      <c r="A37" s="8">
        <v>3</v>
      </c>
      <c r="B37" s="623" t="s">
        <v>307</v>
      </c>
      <c r="C37" s="623"/>
      <c r="D37" s="6"/>
      <c r="E37" s="73">
        <v>27948.024000000005</v>
      </c>
    </row>
    <row r="38" spans="1:12" x14ac:dyDescent="0.25">
      <c r="A38" s="8">
        <v>4</v>
      </c>
      <c r="B38" s="31" t="s">
        <v>395</v>
      </c>
      <c r="C38" s="31"/>
      <c r="D38" s="6"/>
      <c r="E38" s="73">
        <v>4347.4704000000002</v>
      </c>
    </row>
    <row r="39" spans="1:12" x14ac:dyDescent="0.25">
      <c r="A39" s="8">
        <v>5</v>
      </c>
      <c r="B39" s="623" t="s">
        <v>2</v>
      </c>
      <c r="C39" s="623"/>
      <c r="D39" s="6"/>
      <c r="E39" s="85">
        <v>1650.4</v>
      </c>
      <c r="J39" s="85"/>
      <c r="L39" s="72"/>
    </row>
    <row r="40" spans="1:12" x14ac:dyDescent="0.25">
      <c r="A40" s="8">
        <v>6</v>
      </c>
      <c r="B40" s="623" t="s">
        <v>3</v>
      </c>
      <c r="C40" s="623"/>
      <c r="D40" s="6"/>
      <c r="E40" s="85">
        <v>4000</v>
      </c>
      <c r="J40" s="85"/>
      <c r="L40" s="72"/>
    </row>
    <row r="41" spans="1:12" x14ac:dyDescent="0.25">
      <c r="A41" s="8">
        <v>7</v>
      </c>
      <c r="B41" s="628" t="s">
        <v>31</v>
      </c>
      <c r="C41" s="628"/>
      <c r="D41" s="6"/>
      <c r="E41" s="85">
        <v>27948.02</v>
      </c>
      <c r="J41" s="72"/>
    </row>
    <row r="42" spans="1:12" x14ac:dyDescent="0.25">
      <c r="A42" s="8">
        <v>8</v>
      </c>
      <c r="B42" s="623" t="s">
        <v>308</v>
      </c>
      <c r="C42" s="623"/>
      <c r="D42" s="6"/>
      <c r="E42" s="73">
        <v>78553.31</v>
      </c>
      <c r="J42" s="73"/>
      <c r="L42" s="72"/>
    </row>
    <row r="43" spans="1:12" x14ac:dyDescent="0.25">
      <c r="A43" s="8">
        <v>9</v>
      </c>
      <c r="B43" s="623" t="s">
        <v>309</v>
      </c>
      <c r="C43" s="623"/>
      <c r="D43" s="6"/>
      <c r="E43" s="73">
        <v>2649.67</v>
      </c>
      <c r="J43" s="73"/>
      <c r="L43" s="72"/>
    </row>
    <row r="44" spans="1:12" x14ac:dyDescent="0.25">
      <c r="A44" s="8">
        <v>10</v>
      </c>
      <c r="B44" s="725" t="s">
        <v>331</v>
      </c>
      <c r="C44" s="628"/>
      <c r="D44" s="6"/>
      <c r="E44" s="73">
        <v>8684.82</v>
      </c>
      <c r="L44" s="72"/>
    </row>
    <row r="45" spans="1:12" x14ac:dyDescent="0.25">
      <c r="A45" s="8">
        <v>11</v>
      </c>
      <c r="B45" s="623" t="s">
        <v>311</v>
      </c>
      <c r="C45" s="623"/>
      <c r="D45" s="6"/>
      <c r="E45" s="73">
        <v>103844</v>
      </c>
      <c r="J45" s="72"/>
    </row>
    <row r="46" spans="1:12" x14ac:dyDescent="0.25">
      <c r="A46" s="8">
        <v>12</v>
      </c>
      <c r="B46" s="623" t="s">
        <v>312</v>
      </c>
      <c r="C46" s="623"/>
      <c r="D46" s="6"/>
      <c r="E46" s="73">
        <v>103821</v>
      </c>
      <c r="J46" s="72"/>
      <c r="L46" s="72"/>
    </row>
    <row r="47" spans="1:12" x14ac:dyDescent="0.25">
      <c r="A47" s="8">
        <v>13</v>
      </c>
      <c r="B47" s="623" t="s">
        <v>313</v>
      </c>
      <c r="C47" s="623"/>
      <c r="D47" s="6"/>
      <c r="E47" s="73">
        <v>102822</v>
      </c>
      <c r="J47" s="72"/>
      <c r="L47" s="72"/>
    </row>
    <row r="48" spans="1:12" x14ac:dyDescent="0.25">
      <c r="A48" s="8">
        <v>14</v>
      </c>
      <c r="B48" s="623" t="s">
        <v>319</v>
      </c>
      <c r="C48" s="623"/>
      <c r="D48" s="6"/>
      <c r="E48" s="73">
        <v>949</v>
      </c>
      <c r="J48" s="72"/>
    </row>
    <row r="49" spans="1:12" x14ac:dyDescent="0.25">
      <c r="A49" s="8">
        <v>15</v>
      </c>
      <c r="B49" s="623" t="s">
        <v>314</v>
      </c>
      <c r="C49" s="623"/>
      <c r="D49" s="6"/>
      <c r="E49" s="73">
        <v>86957.06</v>
      </c>
      <c r="J49" s="72"/>
      <c r="L49" s="72"/>
    </row>
    <row r="50" spans="1:12" x14ac:dyDescent="0.25">
      <c r="A50" s="8">
        <v>16</v>
      </c>
      <c r="B50" s="623" t="s">
        <v>883</v>
      </c>
      <c r="C50" s="623"/>
      <c r="D50" s="6"/>
      <c r="E50" s="73">
        <v>150270.6</v>
      </c>
      <c r="L50" s="72"/>
    </row>
    <row r="51" spans="1:12" x14ac:dyDescent="0.25">
      <c r="A51" s="8">
        <v>17</v>
      </c>
      <c r="B51" s="530" t="s">
        <v>1349</v>
      </c>
      <c r="C51" s="531"/>
      <c r="D51" s="6"/>
      <c r="E51" s="73">
        <v>7678.16</v>
      </c>
      <c r="L51" s="72"/>
    </row>
    <row r="52" spans="1:12" x14ac:dyDescent="0.25">
      <c r="A52" s="8">
        <v>18</v>
      </c>
      <c r="B52" s="626" t="s">
        <v>4</v>
      </c>
      <c r="C52" s="627"/>
      <c r="D52" s="6"/>
      <c r="E52" s="73">
        <v>141292.788</v>
      </c>
    </row>
    <row r="53" spans="1:12" x14ac:dyDescent="0.25">
      <c r="A53" s="8">
        <v>19</v>
      </c>
      <c r="B53" s="623" t="s">
        <v>367</v>
      </c>
      <c r="C53" s="623"/>
      <c r="D53" s="6"/>
      <c r="E53" s="73">
        <v>57987.26</v>
      </c>
      <c r="J53" s="72"/>
      <c r="L53" s="72"/>
    </row>
    <row r="54" spans="1:12" x14ac:dyDescent="0.25">
      <c r="A54" s="8">
        <v>20</v>
      </c>
      <c r="B54" s="626" t="s">
        <v>387</v>
      </c>
      <c r="C54" s="627"/>
      <c r="D54" s="6"/>
      <c r="E54" s="73">
        <v>26362.560000000001</v>
      </c>
      <c r="L54" s="72"/>
    </row>
    <row r="55" spans="1:12" x14ac:dyDescent="0.25">
      <c r="A55" s="8">
        <v>21</v>
      </c>
      <c r="B55" s="626" t="s">
        <v>388</v>
      </c>
      <c r="C55" s="627"/>
      <c r="D55" s="6"/>
      <c r="E55" s="73">
        <v>3897.72</v>
      </c>
      <c r="L55" s="72"/>
    </row>
    <row r="56" spans="1:12" x14ac:dyDescent="0.25">
      <c r="A56" s="8">
        <v>22</v>
      </c>
      <c r="B56" s="626" t="s">
        <v>389</v>
      </c>
      <c r="C56" s="627"/>
      <c r="D56" s="6"/>
      <c r="E56" s="73">
        <v>75769.8</v>
      </c>
      <c r="L56" s="72"/>
    </row>
    <row r="57" spans="1:12" x14ac:dyDescent="0.25">
      <c r="A57" s="8">
        <v>23</v>
      </c>
      <c r="B57" s="626" t="s">
        <v>390</v>
      </c>
      <c r="C57" s="627"/>
      <c r="D57" s="6"/>
      <c r="E57" s="73">
        <v>6260.52</v>
      </c>
      <c r="L57" s="72"/>
    </row>
    <row r="58" spans="1:12" x14ac:dyDescent="0.25">
      <c r="A58" s="8">
        <v>24</v>
      </c>
      <c r="B58" s="624" t="s">
        <v>652</v>
      </c>
      <c r="C58" s="624"/>
      <c r="D58" s="6"/>
      <c r="E58" s="81">
        <f>SUM(E35:E57)</f>
        <v>1114267.2604</v>
      </c>
      <c r="J58" s="151"/>
    </row>
    <row r="59" spans="1:12" x14ac:dyDescent="0.25">
      <c r="A59" s="8">
        <v>25</v>
      </c>
      <c r="B59" s="624" t="s">
        <v>676</v>
      </c>
      <c r="C59" s="625"/>
      <c r="D59" s="6"/>
      <c r="E59" s="81">
        <f>E20</f>
        <v>960722.05999999994</v>
      </c>
      <c r="J59" s="352"/>
      <c r="K59" s="84"/>
    </row>
    <row r="60" spans="1:12" x14ac:dyDescent="0.25">
      <c r="A60" s="8"/>
      <c r="B60" s="624"/>
      <c r="C60" s="624"/>
      <c r="D60" s="6"/>
      <c r="E60" s="81"/>
      <c r="J60" s="156"/>
    </row>
    <row r="61" spans="1:12" x14ac:dyDescent="0.25">
      <c r="A61" s="8"/>
      <c r="B61" s="624"/>
      <c r="C61" s="624"/>
      <c r="D61" s="6"/>
      <c r="E61" s="81"/>
    </row>
    <row r="62" spans="1:12" x14ac:dyDescent="0.25">
      <c r="F62" s="76"/>
    </row>
    <row r="63" spans="1:12" x14ac:dyDescent="0.25">
      <c r="A63" s="28" t="s">
        <v>32</v>
      </c>
      <c r="B63" s="11" t="s">
        <v>36</v>
      </c>
    </row>
    <row r="64" spans="1:12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118" t="s">
        <v>44</v>
      </c>
      <c r="D65" s="292" t="s">
        <v>611</v>
      </c>
      <c r="E65" s="118" t="s">
        <v>45</v>
      </c>
    </row>
    <row r="66" spans="1:6" x14ac:dyDescent="0.25">
      <c r="A66" s="115" t="s">
        <v>9</v>
      </c>
      <c r="B66" s="532" t="s">
        <v>1206</v>
      </c>
      <c r="C66" s="552" t="s">
        <v>1199</v>
      </c>
      <c r="D66" s="527">
        <v>23</v>
      </c>
      <c r="E66" s="527">
        <v>23700</v>
      </c>
    </row>
    <row r="67" spans="1:6" x14ac:dyDescent="0.25">
      <c r="A67" s="115">
        <v>2</v>
      </c>
      <c r="B67" s="569" t="s">
        <v>1311</v>
      </c>
      <c r="C67" s="570" t="s">
        <v>1312</v>
      </c>
      <c r="D67" s="131">
        <v>20</v>
      </c>
      <c r="E67" s="131">
        <v>3945</v>
      </c>
    </row>
    <row r="68" spans="1:6" ht="60" x14ac:dyDescent="0.25">
      <c r="A68" s="115">
        <v>3</v>
      </c>
      <c r="B68" s="573" t="s">
        <v>1335</v>
      </c>
      <c r="C68" s="570" t="s">
        <v>1336</v>
      </c>
      <c r="D68" s="56">
        <v>4</v>
      </c>
      <c r="E68" s="56">
        <v>7579</v>
      </c>
    </row>
    <row r="69" spans="1:6" x14ac:dyDescent="0.25">
      <c r="A69" s="115">
        <v>4</v>
      </c>
      <c r="B69" s="288"/>
      <c r="C69" s="292"/>
      <c r="D69" s="56"/>
      <c r="E69" s="56"/>
    </row>
    <row r="70" spans="1:6" x14ac:dyDescent="0.25">
      <c r="A70" s="28" t="s">
        <v>33</v>
      </c>
      <c r="B70" s="28" t="s">
        <v>46</v>
      </c>
      <c r="C70" s="28"/>
      <c r="D70" s="28"/>
      <c r="E70" s="28"/>
      <c r="F70" s="28"/>
    </row>
    <row r="71" spans="1:6" x14ac:dyDescent="0.25">
      <c r="B71" s="28" t="s">
        <v>47</v>
      </c>
      <c r="C71" s="28"/>
      <c r="D71" s="28"/>
      <c r="E71" s="28"/>
      <c r="F71" s="28"/>
    </row>
    <row r="72" spans="1:6" x14ac:dyDescent="0.25">
      <c r="B72" s="28" t="s">
        <v>48</v>
      </c>
      <c r="C72" s="28"/>
      <c r="D72" s="28"/>
      <c r="E72" s="28"/>
      <c r="F72" s="28"/>
    </row>
    <row r="73" spans="1:6" x14ac:dyDescent="0.25">
      <c r="B73" s="50" t="s">
        <v>55</v>
      </c>
      <c r="C73" s="29"/>
      <c r="D73" s="29"/>
      <c r="E73" s="29"/>
      <c r="F73" s="29"/>
    </row>
    <row r="74" spans="1:6" x14ac:dyDescent="0.25">
      <c r="B74" s="29" t="s">
        <v>50</v>
      </c>
      <c r="C74" s="29"/>
      <c r="D74" s="29"/>
      <c r="E74" s="29"/>
      <c r="F74" s="29"/>
    </row>
    <row r="75" spans="1:6" x14ac:dyDescent="0.25">
      <c r="B75" s="29" t="s">
        <v>51</v>
      </c>
      <c r="C75" s="29"/>
      <c r="D75" s="29"/>
      <c r="E75" s="29"/>
      <c r="F75" s="29"/>
    </row>
    <row r="78" spans="1:6" x14ac:dyDescent="0.25">
      <c r="B78" s="574" t="s">
        <v>1022</v>
      </c>
    </row>
    <row r="91" spans="1:1" x14ac:dyDescent="0.25">
      <c r="A91" t="s">
        <v>5</v>
      </c>
    </row>
  </sheetData>
  <mergeCells count="30">
    <mergeCell ref="B41:C41"/>
    <mergeCell ref="B42:C42"/>
    <mergeCell ref="B43:C43"/>
    <mergeCell ref="B44:C44"/>
    <mergeCell ref="B45:C45"/>
    <mergeCell ref="B34:C34"/>
    <mergeCell ref="B36:C36"/>
    <mergeCell ref="B37:C37"/>
    <mergeCell ref="B39:C39"/>
    <mergeCell ref="B40:C40"/>
    <mergeCell ref="B11:F11"/>
    <mergeCell ref="B12:F12"/>
    <mergeCell ref="B5:E5"/>
    <mergeCell ref="B9:C9"/>
    <mergeCell ref="B10:E10"/>
    <mergeCell ref="B46:C46"/>
    <mergeCell ref="B47:C47"/>
    <mergeCell ref="B48:C48"/>
    <mergeCell ref="B49:C49"/>
    <mergeCell ref="B50:C50"/>
    <mergeCell ref="B61:C61"/>
    <mergeCell ref="B52:C52"/>
    <mergeCell ref="B53:C53"/>
    <mergeCell ref="B58:C58"/>
    <mergeCell ref="B59:C59"/>
    <mergeCell ref="B60:C60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Лист44">
    <tabColor rgb="FF00B0F0"/>
  </sheetPr>
  <dimension ref="A1:L80"/>
  <sheetViews>
    <sheetView topLeftCell="A19" workbookViewId="0">
      <selection activeCell="G66" sqref="G65:G6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7109375" customWidth="1"/>
    <col min="6" max="6" width="10" customWidth="1"/>
    <col min="9" max="9" width="9.5703125" bestFit="1" customWidth="1"/>
    <col min="11" max="11" width="11.4257812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107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645079.80000000005</v>
      </c>
    </row>
    <row r="14" spans="1:6" x14ac:dyDescent="0.25">
      <c r="A14" s="19"/>
      <c r="B14" s="5" t="s">
        <v>394</v>
      </c>
      <c r="C14" s="5"/>
      <c r="D14" s="18"/>
      <c r="E14" s="79">
        <v>592974.09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302660.14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03">
        <v>1132610.94</v>
      </c>
    </row>
    <row r="19" spans="1:6" x14ac:dyDescent="0.25">
      <c r="A19" s="13"/>
      <c r="B19" s="25" t="s">
        <v>19</v>
      </c>
      <c r="C19" s="26"/>
      <c r="D19" s="27"/>
      <c r="E19" s="103">
        <v>1082933.95</v>
      </c>
    </row>
    <row r="20" spans="1:6" x14ac:dyDescent="0.25">
      <c r="A20" s="13"/>
      <c r="B20" s="25" t="s">
        <v>20</v>
      </c>
      <c r="C20" s="26"/>
      <c r="D20" s="27"/>
      <c r="E20" s="274">
        <f>B22+E19</f>
        <v>1102227.79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19293.84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1004</v>
      </c>
      <c r="C24" s="432"/>
      <c r="D24" s="433">
        <v>0</v>
      </c>
      <c r="E24" s="434">
        <v>254770.54</v>
      </c>
      <c r="F24" s="267"/>
    </row>
    <row r="25" spans="1:6" x14ac:dyDescent="0.25">
      <c r="A25" s="13"/>
      <c r="B25" s="427" t="s">
        <v>271</v>
      </c>
      <c r="C25" s="432">
        <v>45061</v>
      </c>
      <c r="D25" s="433">
        <v>0</v>
      </c>
      <c r="E25" s="434">
        <v>97426.81</v>
      </c>
    </row>
    <row r="26" spans="1:6" x14ac:dyDescent="0.25">
      <c r="A26" s="13"/>
      <c r="B26" s="427" t="s">
        <v>272</v>
      </c>
      <c r="C26" s="432">
        <v>44082</v>
      </c>
      <c r="D26" s="433">
        <v>0</v>
      </c>
      <c r="E26" s="434">
        <v>30817.46</v>
      </c>
    </row>
    <row r="27" spans="1:6" x14ac:dyDescent="0.25">
      <c r="A27" s="13"/>
      <c r="B27" s="427" t="s">
        <v>1005</v>
      </c>
      <c r="C27" s="432">
        <v>45085</v>
      </c>
      <c r="D27" s="433">
        <v>0</v>
      </c>
      <c r="E27" s="434">
        <v>6807.15</v>
      </c>
    </row>
    <row r="28" spans="1:6" x14ac:dyDescent="0.25">
      <c r="A28" s="13"/>
      <c r="B28" s="427" t="s">
        <v>1006</v>
      </c>
      <c r="C28" s="432">
        <v>45285</v>
      </c>
      <c r="D28" s="433">
        <v>2000</v>
      </c>
      <c r="E28" s="434">
        <v>4956.8</v>
      </c>
    </row>
    <row r="29" spans="1:6" x14ac:dyDescent="0.25">
      <c r="A29" s="13"/>
      <c r="B29" s="427" t="s">
        <v>273</v>
      </c>
      <c r="C29" s="432">
        <v>43407</v>
      </c>
      <c r="D29" s="433">
        <v>0</v>
      </c>
      <c r="E29" s="434">
        <v>111832.47</v>
      </c>
    </row>
    <row r="30" spans="1:6" x14ac:dyDescent="0.25">
      <c r="A30" s="13"/>
      <c r="B30" s="427" t="s">
        <v>1007</v>
      </c>
      <c r="C30" s="432">
        <v>44952</v>
      </c>
      <c r="D30" s="433">
        <v>0</v>
      </c>
      <c r="E30" s="434">
        <v>6464.09</v>
      </c>
    </row>
    <row r="31" spans="1:6" x14ac:dyDescent="0.25">
      <c r="A31" s="13"/>
      <c r="B31" s="427" t="s">
        <v>1008</v>
      </c>
      <c r="C31" s="432">
        <v>45066</v>
      </c>
      <c r="D31" s="433">
        <v>0</v>
      </c>
      <c r="E31" s="434">
        <v>8785.91</v>
      </c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1" x14ac:dyDescent="0.25">
      <c r="A33" s="13"/>
      <c r="B33" s="11" t="s">
        <v>40</v>
      </c>
      <c r="C33" s="11"/>
      <c r="D33" s="11"/>
      <c r="E33" s="14"/>
      <c r="F33" s="28"/>
    </row>
    <row r="34" spans="1:11" x14ac:dyDescent="0.25">
      <c r="A34" s="13"/>
      <c r="B34" s="11" t="s">
        <v>39</v>
      </c>
      <c r="C34" s="5"/>
      <c r="D34" s="5"/>
      <c r="E34" s="1"/>
    </row>
    <row r="35" spans="1:11" x14ac:dyDescent="0.25">
      <c r="A35" s="8" t="s">
        <v>27</v>
      </c>
      <c r="B35" s="639" t="s">
        <v>28</v>
      </c>
      <c r="C35" s="640"/>
      <c r="D35" s="6"/>
      <c r="E35" s="12" t="s">
        <v>29</v>
      </c>
    </row>
    <row r="36" spans="1:11" x14ac:dyDescent="0.25">
      <c r="A36" s="8">
        <v>1</v>
      </c>
      <c r="B36" s="9" t="s">
        <v>391</v>
      </c>
      <c r="C36" s="60"/>
      <c r="D36" s="6"/>
      <c r="E36" s="88">
        <v>177507.23</v>
      </c>
    </row>
    <row r="37" spans="1:11" x14ac:dyDescent="0.25">
      <c r="A37" s="8">
        <v>2</v>
      </c>
      <c r="B37" s="628" t="s">
        <v>306</v>
      </c>
      <c r="C37" s="628"/>
      <c r="D37" s="6"/>
      <c r="E37" s="73">
        <v>12865.464</v>
      </c>
    </row>
    <row r="38" spans="1:11" x14ac:dyDescent="0.25">
      <c r="A38" s="8">
        <v>3</v>
      </c>
      <c r="B38" s="623" t="s">
        <v>307</v>
      </c>
      <c r="C38" s="623"/>
      <c r="D38" s="6"/>
      <c r="E38" s="73">
        <v>44749.440000000002</v>
      </c>
    </row>
    <row r="39" spans="1:11" x14ac:dyDescent="0.25">
      <c r="A39" s="8">
        <v>4</v>
      </c>
      <c r="B39" s="31" t="s">
        <v>395</v>
      </c>
      <c r="C39" s="31"/>
      <c r="D39" s="6"/>
      <c r="E39" s="73">
        <v>19018.511999999999</v>
      </c>
    </row>
    <row r="40" spans="1:11" x14ac:dyDescent="0.25">
      <c r="A40" s="8">
        <v>5</v>
      </c>
      <c r="B40" s="623" t="s">
        <v>2</v>
      </c>
      <c r="C40" s="623"/>
      <c r="D40" s="6"/>
      <c r="E40" s="73">
        <v>4112</v>
      </c>
      <c r="I40" s="73"/>
      <c r="K40" s="72"/>
    </row>
    <row r="41" spans="1:11" x14ac:dyDescent="0.25">
      <c r="A41" s="8">
        <v>6</v>
      </c>
      <c r="B41" s="623" t="s">
        <v>3</v>
      </c>
      <c r="C41" s="623"/>
      <c r="D41" s="6"/>
      <c r="E41" s="73">
        <v>8000</v>
      </c>
      <c r="I41" s="73"/>
      <c r="K41" s="72"/>
    </row>
    <row r="42" spans="1:11" x14ac:dyDescent="0.25">
      <c r="A42" s="8">
        <v>7</v>
      </c>
      <c r="B42" s="628" t="s">
        <v>31</v>
      </c>
      <c r="C42" s="628"/>
      <c r="D42" s="6"/>
      <c r="E42" s="73">
        <v>44749.440000000002</v>
      </c>
      <c r="I42" s="72"/>
    </row>
    <row r="43" spans="1:11" x14ac:dyDescent="0.25">
      <c r="A43" s="8">
        <v>8</v>
      </c>
      <c r="B43" s="623" t="s">
        <v>308</v>
      </c>
      <c r="C43" s="623"/>
      <c r="D43" s="6"/>
      <c r="E43" s="73">
        <v>769.2</v>
      </c>
      <c r="I43" s="73"/>
      <c r="K43" s="72"/>
    </row>
    <row r="44" spans="1:11" x14ac:dyDescent="0.25">
      <c r="A44" s="8">
        <v>9</v>
      </c>
      <c r="B44" s="623" t="s">
        <v>309</v>
      </c>
      <c r="C44" s="623"/>
      <c r="D44" s="6"/>
      <c r="E44" s="73">
        <v>3039.94</v>
      </c>
      <c r="I44" s="73"/>
      <c r="K44" s="72"/>
    </row>
    <row r="45" spans="1:11" x14ac:dyDescent="0.25">
      <c r="A45" s="8">
        <v>10</v>
      </c>
      <c r="B45" s="628" t="s">
        <v>310</v>
      </c>
      <c r="C45" s="628"/>
      <c r="D45" s="6"/>
      <c r="E45" s="73">
        <v>19950</v>
      </c>
      <c r="I45" s="72"/>
      <c r="K45" s="72"/>
    </row>
    <row r="46" spans="1:11" x14ac:dyDescent="0.25">
      <c r="A46" s="8">
        <v>11</v>
      </c>
      <c r="B46" s="623" t="s">
        <v>1381</v>
      </c>
      <c r="C46" s="623"/>
      <c r="D46" s="6"/>
      <c r="E46" s="73">
        <v>173366.55</v>
      </c>
      <c r="I46" s="72"/>
      <c r="K46" s="72"/>
    </row>
    <row r="47" spans="1:11" x14ac:dyDescent="0.25">
      <c r="A47" s="8">
        <v>12</v>
      </c>
      <c r="B47" s="623" t="s">
        <v>334</v>
      </c>
      <c r="C47" s="623"/>
      <c r="D47" s="6"/>
      <c r="E47" s="73">
        <v>3530.73</v>
      </c>
      <c r="K47" s="72"/>
    </row>
    <row r="48" spans="1:11" x14ac:dyDescent="0.25">
      <c r="A48" s="8">
        <v>13</v>
      </c>
      <c r="B48" s="623" t="s">
        <v>314</v>
      </c>
      <c r="C48" s="623"/>
      <c r="D48" s="6"/>
      <c r="E48" s="73">
        <v>18629.16</v>
      </c>
      <c r="I48" s="72"/>
      <c r="K48" s="72"/>
    </row>
    <row r="49" spans="1:12" x14ac:dyDescent="0.25">
      <c r="A49" s="8">
        <v>14</v>
      </c>
      <c r="B49" s="623" t="s">
        <v>337</v>
      </c>
      <c r="C49" s="623"/>
      <c r="D49" s="6"/>
      <c r="E49" s="73">
        <v>0</v>
      </c>
      <c r="K49" s="72"/>
    </row>
    <row r="50" spans="1:12" x14ac:dyDescent="0.25">
      <c r="A50" s="8">
        <v>15</v>
      </c>
      <c r="B50" s="626" t="s">
        <v>4</v>
      </c>
      <c r="C50" s="627"/>
      <c r="D50" s="6"/>
      <c r="E50" s="73">
        <v>254512.44</v>
      </c>
      <c r="I50" s="72"/>
      <c r="K50" s="72"/>
      <c r="L50" s="145"/>
    </row>
    <row r="51" spans="1:12" x14ac:dyDescent="0.25">
      <c r="A51" s="8">
        <v>16</v>
      </c>
      <c r="B51" s="623" t="s">
        <v>367</v>
      </c>
      <c r="C51" s="623"/>
      <c r="D51" s="6"/>
      <c r="E51" s="73">
        <v>66528.259999999995</v>
      </c>
      <c r="I51" s="72"/>
      <c r="K51" s="72"/>
    </row>
    <row r="52" spans="1:12" x14ac:dyDescent="0.25">
      <c r="A52" s="8">
        <v>17</v>
      </c>
      <c r="B52" s="626" t="s">
        <v>387</v>
      </c>
      <c r="C52" s="627"/>
      <c r="D52" s="6"/>
      <c r="E52" s="73">
        <v>57499.24</v>
      </c>
      <c r="K52" s="72"/>
    </row>
    <row r="53" spans="1:12" x14ac:dyDescent="0.25">
      <c r="A53" s="8">
        <v>18</v>
      </c>
      <c r="B53" s="626" t="s">
        <v>388</v>
      </c>
      <c r="C53" s="627"/>
      <c r="D53" s="6"/>
      <c r="E53" s="73">
        <v>5708.91</v>
      </c>
      <c r="K53" s="72"/>
    </row>
    <row r="54" spans="1:12" x14ac:dyDescent="0.25">
      <c r="A54" s="8">
        <v>19</v>
      </c>
      <c r="B54" s="626" t="s">
        <v>389</v>
      </c>
      <c r="C54" s="627"/>
      <c r="D54" s="6"/>
      <c r="E54" s="73">
        <v>95809.11</v>
      </c>
      <c r="K54" s="72"/>
    </row>
    <row r="55" spans="1:12" x14ac:dyDescent="0.25">
      <c r="A55" s="8">
        <v>20</v>
      </c>
      <c r="B55" s="626" t="s">
        <v>390</v>
      </c>
      <c r="C55" s="627"/>
      <c r="D55" s="6"/>
      <c r="E55" s="73">
        <v>9168.9</v>
      </c>
      <c r="K55" s="72"/>
    </row>
    <row r="56" spans="1:12" x14ac:dyDescent="0.25">
      <c r="A56" s="8">
        <v>21</v>
      </c>
      <c r="B56" s="624" t="s">
        <v>652</v>
      </c>
      <c r="C56" s="624"/>
      <c r="D56" s="6"/>
      <c r="E56" s="81">
        <f>SUM(E36:E55)</f>
        <v>1019514.526</v>
      </c>
      <c r="F56" s="72"/>
      <c r="I56" s="151"/>
    </row>
    <row r="57" spans="1:12" x14ac:dyDescent="0.25">
      <c r="A57" s="8">
        <v>22</v>
      </c>
      <c r="B57" s="624" t="s">
        <v>676</v>
      </c>
      <c r="C57" s="625"/>
      <c r="D57" s="6"/>
      <c r="E57" s="81">
        <f>E20</f>
        <v>1102227.79</v>
      </c>
      <c r="I57" s="352"/>
      <c r="J57" s="84"/>
    </row>
    <row r="58" spans="1:12" x14ac:dyDescent="0.25">
      <c r="A58" s="8"/>
      <c r="B58" s="624"/>
      <c r="C58" s="624"/>
      <c r="D58" s="6"/>
      <c r="E58" s="81"/>
      <c r="I58" s="156"/>
    </row>
    <row r="59" spans="1:12" x14ac:dyDescent="0.25">
      <c r="A59" s="8"/>
      <c r="B59" s="644"/>
      <c r="C59" s="645"/>
      <c r="D59" s="31"/>
      <c r="E59" s="73"/>
      <c r="F59">
        <v>645</v>
      </c>
    </row>
    <row r="60" spans="1:12" x14ac:dyDescent="0.25">
      <c r="F60" s="76"/>
    </row>
    <row r="61" spans="1:12" x14ac:dyDescent="0.25">
      <c r="A61" s="28" t="s">
        <v>32</v>
      </c>
      <c r="B61" s="28" t="s">
        <v>46</v>
      </c>
      <c r="C61" s="28"/>
      <c r="D61" s="28"/>
      <c r="E61" s="28"/>
      <c r="F61" s="28"/>
    </row>
    <row r="62" spans="1:12" x14ac:dyDescent="0.25">
      <c r="B62" s="28" t="s">
        <v>47</v>
      </c>
      <c r="C62" s="28"/>
      <c r="D62" s="28"/>
      <c r="E62" s="28"/>
      <c r="F62" s="28"/>
    </row>
    <row r="63" spans="1:12" x14ac:dyDescent="0.25">
      <c r="B63" s="28" t="s">
        <v>48</v>
      </c>
      <c r="C63" s="28"/>
      <c r="D63" s="28"/>
      <c r="E63" s="28"/>
      <c r="F63" s="28"/>
    </row>
    <row r="64" spans="1:12" x14ac:dyDescent="0.25">
      <c r="B64" s="54" t="s">
        <v>80</v>
      </c>
      <c r="C64" s="29"/>
      <c r="D64" s="29"/>
      <c r="E64" s="29"/>
      <c r="F64" s="29"/>
    </row>
    <row r="65" spans="1:6" x14ac:dyDescent="0.25">
      <c r="B65" s="29" t="s">
        <v>50</v>
      </c>
      <c r="C65" s="29"/>
      <c r="D65" s="29"/>
      <c r="E65" s="29"/>
      <c r="F65" s="29"/>
    </row>
    <row r="66" spans="1:6" x14ac:dyDescent="0.25">
      <c r="B66" s="29" t="s">
        <v>51</v>
      </c>
      <c r="C66" s="29"/>
      <c r="D66" s="29"/>
      <c r="E66" s="29"/>
      <c r="F66" s="29"/>
    </row>
    <row r="68" spans="1:6" x14ac:dyDescent="0.25">
      <c r="A68" s="28">
        <v>7</v>
      </c>
      <c r="B68" s="11" t="s">
        <v>36</v>
      </c>
    </row>
    <row r="69" spans="1:6" x14ac:dyDescent="0.25">
      <c r="B69" s="11" t="s">
        <v>37</v>
      </c>
    </row>
    <row r="70" spans="1:6" x14ac:dyDescent="0.25">
      <c r="A70" s="38" t="s">
        <v>27</v>
      </c>
      <c r="B70" s="36" t="s">
        <v>41</v>
      </c>
      <c r="C70" s="33" t="s">
        <v>44</v>
      </c>
      <c r="D70" s="288" t="s">
        <v>611</v>
      </c>
      <c r="E70" s="33" t="s">
        <v>45</v>
      </c>
    </row>
    <row r="71" spans="1:6" x14ac:dyDescent="0.25">
      <c r="A71" s="43" t="s">
        <v>9</v>
      </c>
      <c r="B71" s="262"/>
      <c r="C71" s="287"/>
      <c r="D71" s="106"/>
      <c r="E71" s="106"/>
    </row>
    <row r="72" spans="1:6" x14ac:dyDescent="0.25">
      <c r="B72" s="574" t="s">
        <v>1022</v>
      </c>
    </row>
    <row r="80" spans="1:6" x14ac:dyDescent="0.25">
      <c r="A80" t="s">
        <v>5</v>
      </c>
    </row>
  </sheetData>
  <mergeCells count="28">
    <mergeCell ref="B5:E5"/>
    <mergeCell ref="B9:C9"/>
    <mergeCell ref="B10:E10"/>
    <mergeCell ref="B35:C35"/>
    <mergeCell ref="B37:C37"/>
    <mergeCell ref="B47:C47"/>
    <mergeCell ref="B48:C48"/>
    <mergeCell ref="B49:C49"/>
    <mergeCell ref="B11:F11"/>
    <mergeCell ref="B12:F12"/>
    <mergeCell ref="B38:C38"/>
    <mergeCell ref="B40:C40"/>
    <mergeCell ref="B41:C41"/>
    <mergeCell ref="B42:C42"/>
    <mergeCell ref="B43:C43"/>
    <mergeCell ref="B44:C44"/>
    <mergeCell ref="B45:C45"/>
    <mergeCell ref="B46:C46"/>
    <mergeCell ref="B59:C59"/>
    <mergeCell ref="B50:C50"/>
    <mergeCell ref="B51:C51"/>
    <mergeCell ref="B56:C56"/>
    <mergeCell ref="B57:C57"/>
    <mergeCell ref="B58:C58"/>
    <mergeCell ref="B52:C52"/>
    <mergeCell ref="B53:C53"/>
    <mergeCell ref="B54:C54"/>
    <mergeCell ref="B55:C55"/>
  </mergeCells>
  <pageMargins left="0.69930555555555596" right="0.69930555555555596" top="0.75" bottom="0.75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Лист45">
    <tabColor rgb="FF00B0F0"/>
  </sheetPr>
  <dimension ref="A1:L88"/>
  <sheetViews>
    <sheetView topLeftCell="A9" zoomScaleNormal="100" workbookViewId="0">
      <selection activeCell="I18" sqref="I1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3.42578125" customWidth="1"/>
    <col min="6" max="6" width="10" customWidth="1"/>
    <col min="9" max="9" width="12.140625" customWidth="1"/>
    <col min="11" max="11" width="1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723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108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660</v>
      </c>
      <c r="C13" s="5"/>
      <c r="D13" s="18"/>
      <c r="E13" s="2">
        <v>183016.69</v>
      </c>
    </row>
    <row r="14" spans="1:6" x14ac:dyDescent="0.25">
      <c r="A14" s="19"/>
      <c r="B14" s="5" t="s">
        <v>800</v>
      </c>
      <c r="C14" s="5"/>
      <c r="D14" s="18"/>
      <c r="E14" s="79">
        <v>146023.84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76450.789999999994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690048.64</v>
      </c>
    </row>
    <row r="19" spans="1:6" x14ac:dyDescent="0.25">
      <c r="A19" s="13"/>
      <c r="B19" s="25" t="s">
        <v>19</v>
      </c>
      <c r="C19" s="26"/>
      <c r="D19" s="27"/>
      <c r="E19" s="15">
        <v>652563.46</v>
      </c>
    </row>
    <row r="20" spans="1:6" x14ac:dyDescent="0.25">
      <c r="A20" s="13"/>
      <c r="B20" s="25" t="s">
        <v>20</v>
      </c>
      <c r="C20" s="26"/>
      <c r="D20" s="27"/>
      <c r="E20" s="16">
        <f>E19+B22</f>
        <v>664023.46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11460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1009</v>
      </c>
      <c r="C24" s="432">
        <v>45099</v>
      </c>
      <c r="D24" s="433">
        <v>0</v>
      </c>
      <c r="E24" s="434">
        <v>6057.91</v>
      </c>
      <c r="F24" s="267"/>
    </row>
    <row r="25" spans="1:6" x14ac:dyDescent="0.25">
      <c r="A25" s="13"/>
      <c r="B25" s="427" t="s">
        <v>274</v>
      </c>
      <c r="C25" s="432">
        <v>45147</v>
      </c>
      <c r="D25" s="433">
        <v>0</v>
      </c>
      <c r="E25" s="434">
        <v>18351.400000000001</v>
      </c>
    </row>
    <row r="26" spans="1:6" x14ac:dyDescent="0.25">
      <c r="A26" s="13"/>
      <c r="B26" s="427" t="s">
        <v>1010</v>
      </c>
      <c r="C26" s="432">
        <v>44644</v>
      </c>
      <c r="D26" s="433">
        <v>0</v>
      </c>
      <c r="E26" s="434">
        <v>14044.49</v>
      </c>
    </row>
    <row r="27" spans="1:6" x14ac:dyDescent="0.25">
      <c r="A27" s="13"/>
      <c r="B27" s="427" t="s">
        <v>1010</v>
      </c>
      <c r="C27" s="432">
        <v>43846</v>
      </c>
      <c r="D27" s="433">
        <v>0</v>
      </c>
      <c r="E27" s="434">
        <v>42695.74</v>
      </c>
    </row>
    <row r="28" spans="1:6" x14ac:dyDescent="0.25">
      <c r="A28" s="13"/>
      <c r="B28" s="427" t="s">
        <v>275</v>
      </c>
      <c r="C28" s="432">
        <v>43812</v>
      </c>
      <c r="D28" s="433">
        <v>0</v>
      </c>
      <c r="E28" s="434">
        <v>32815.4</v>
      </c>
    </row>
    <row r="29" spans="1:6" x14ac:dyDescent="0.25">
      <c r="A29" s="13"/>
      <c r="B29" s="427" t="s">
        <v>1011</v>
      </c>
      <c r="C29" s="432">
        <v>45257</v>
      </c>
      <c r="D29" s="433">
        <v>2634.06</v>
      </c>
      <c r="E29" s="434">
        <v>5242.2700000000004</v>
      </c>
    </row>
    <row r="30" spans="1:6" x14ac:dyDescent="0.25">
      <c r="A30" s="13"/>
      <c r="B30" s="127"/>
      <c r="C30" s="128"/>
      <c r="D30" s="129"/>
      <c r="E30" s="130"/>
    </row>
    <row r="31" spans="1:6" x14ac:dyDescent="0.25">
      <c r="A31" s="13" t="s">
        <v>24</v>
      </c>
      <c r="B31" s="11" t="s">
        <v>38</v>
      </c>
      <c r="C31" s="11"/>
      <c r="D31" s="11"/>
      <c r="E31" s="14"/>
      <c r="F31" s="28"/>
    </row>
    <row r="32" spans="1:6" x14ac:dyDescent="0.25">
      <c r="A32" s="13"/>
      <c r="B32" s="11" t="s">
        <v>40</v>
      </c>
      <c r="C32" s="11"/>
      <c r="D32" s="11"/>
      <c r="E32" s="14"/>
      <c r="F32" s="28"/>
    </row>
    <row r="33" spans="1:11" x14ac:dyDescent="0.25">
      <c r="A33" s="13"/>
      <c r="B33" s="11" t="s">
        <v>39</v>
      </c>
      <c r="C33" s="5"/>
      <c r="D33" s="5"/>
      <c r="E33" s="1"/>
    </row>
    <row r="34" spans="1:11" x14ac:dyDescent="0.25">
      <c r="A34" s="8" t="s">
        <v>27</v>
      </c>
      <c r="B34" s="639" t="s">
        <v>28</v>
      </c>
      <c r="C34" s="640"/>
      <c r="D34" s="6"/>
      <c r="E34" s="12" t="s">
        <v>29</v>
      </c>
    </row>
    <row r="35" spans="1:11" x14ac:dyDescent="0.25">
      <c r="A35" s="8">
        <v>1</v>
      </c>
      <c r="B35" s="9" t="s">
        <v>391</v>
      </c>
      <c r="C35" s="60"/>
      <c r="D35" s="6"/>
      <c r="E35" s="88">
        <v>110281.82</v>
      </c>
      <c r="I35" s="93"/>
      <c r="K35" s="72"/>
    </row>
    <row r="36" spans="1:11" x14ac:dyDescent="0.25">
      <c r="A36" s="8">
        <v>2</v>
      </c>
      <c r="B36" s="628" t="s">
        <v>306</v>
      </c>
      <c r="C36" s="628"/>
      <c r="D36" s="6"/>
      <c r="E36" s="73">
        <v>8798.9699999999993</v>
      </c>
      <c r="I36" s="93"/>
    </row>
    <row r="37" spans="1:11" x14ac:dyDescent="0.25">
      <c r="A37" s="8">
        <v>3</v>
      </c>
      <c r="B37" s="623" t="s">
        <v>307</v>
      </c>
      <c r="C37" s="623"/>
      <c r="D37" s="6"/>
      <c r="E37" s="73">
        <v>31676.291999999998</v>
      </c>
      <c r="I37" s="93"/>
    </row>
    <row r="38" spans="1:11" x14ac:dyDescent="0.25">
      <c r="A38" s="8">
        <v>4</v>
      </c>
      <c r="B38" s="31" t="s">
        <v>395</v>
      </c>
      <c r="C38" s="31"/>
      <c r="D38" s="6"/>
      <c r="E38" s="73">
        <v>13374.4344</v>
      </c>
      <c r="I38" s="93"/>
    </row>
    <row r="39" spans="1:11" x14ac:dyDescent="0.25">
      <c r="A39" s="8">
        <v>5</v>
      </c>
      <c r="B39" s="623" t="s">
        <v>2</v>
      </c>
      <c r="C39" s="623"/>
      <c r="D39" s="6"/>
      <c r="E39" s="73">
        <v>5036</v>
      </c>
      <c r="I39" s="73"/>
      <c r="K39" s="72"/>
    </row>
    <row r="40" spans="1:11" x14ac:dyDescent="0.25">
      <c r="A40" s="8">
        <v>6</v>
      </c>
      <c r="B40" s="623" t="s">
        <v>3</v>
      </c>
      <c r="C40" s="623"/>
      <c r="D40" s="6"/>
      <c r="E40" s="73">
        <v>8000</v>
      </c>
      <c r="I40" s="73"/>
      <c r="K40" s="72"/>
    </row>
    <row r="41" spans="1:11" x14ac:dyDescent="0.25">
      <c r="A41" s="8">
        <v>7</v>
      </c>
      <c r="B41" s="628" t="s">
        <v>31</v>
      </c>
      <c r="C41" s="628"/>
      <c r="D41" s="6"/>
      <c r="E41" s="73">
        <v>28156.703999999998</v>
      </c>
      <c r="I41" s="72"/>
    </row>
    <row r="42" spans="1:11" x14ac:dyDescent="0.25">
      <c r="A42" s="8">
        <v>8</v>
      </c>
      <c r="B42" s="623" t="s">
        <v>308</v>
      </c>
      <c r="C42" s="623"/>
      <c r="D42" s="6"/>
      <c r="E42" s="73">
        <v>703.91759999999999</v>
      </c>
      <c r="I42" s="73"/>
      <c r="K42" s="72"/>
    </row>
    <row r="43" spans="1:11" x14ac:dyDescent="0.25">
      <c r="A43" s="8">
        <v>9</v>
      </c>
      <c r="B43" s="623" t="s">
        <v>309</v>
      </c>
      <c r="C43" s="623"/>
      <c r="D43" s="6"/>
      <c r="E43" s="73">
        <v>1831.38</v>
      </c>
      <c r="I43" s="73"/>
      <c r="K43" s="72"/>
    </row>
    <row r="44" spans="1:11" x14ac:dyDescent="0.25">
      <c r="A44" s="8">
        <v>10</v>
      </c>
      <c r="B44" s="628" t="s">
        <v>310</v>
      </c>
      <c r="C44" s="628"/>
      <c r="D44" s="6"/>
      <c r="E44" s="73">
        <v>14400</v>
      </c>
      <c r="I44" s="72"/>
      <c r="K44" s="72"/>
    </row>
    <row r="45" spans="1:11" x14ac:dyDescent="0.25">
      <c r="A45" s="8">
        <v>11</v>
      </c>
      <c r="B45" s="623" t="s">
        <v>311</v>
      </c>
      <c r="C45" s="623"/>
      <c r="D45" s="6"/>
      <c r="E45" s="73">
        <v>114386.60999999999</v>
      </c>
      <c r="I45" s="72"/>
    </row>
    <row r="46" spans="1:11" x14ac:dyDescent="0.25">
      <c r="A46" s="8">
        <v>12</v>
      </c>
      <c r="B46" s="623" t="s">
        <v>330</v>
      </c>
      <c r="C46" s="623"/>
      <c r="D46" s="6"/>
      <c r="E46" s="73">
        <v>0</v>
      </c>
      <c r="K46" s="72"/>
    </row>
    <row r="47" spans="1:11" x14ac:dyDescent="0.25">
      <c r="A47" s="8">
        <v>13</v>
      </c>
      <c r="B47" s="623" t="s">
        <v>625</v>
      </c>
      <c r="C47" s="623"/>
      <c r="D47" s="6"/>
      <c r="E47" s="81">
        <v>0</v>
      </c>
      <c r="K47" s="72"/>
    </row>
    <row r="48" spans="1:11" x14ac:dyDescent="0.25">
      <c r="A48" s="8">
        <v>14</v>
      </c>
      <c r="B48" s="623" t="s">
        <v>341</v>
      </c>
      <c r="C48" s="623"/>
      <c r="D48" s="6"/>
      <c r="E48" s="73">
        <v>5818.5</v>
      </c>
      <c r="K48" s="72"/>
    </row>
    <row r="49" spans="1:12" x14ac:dyDescent="0.25">
      <c r="A49" s="8">
        <v>15</v>
      </c>
      <c r="B49" s="623" t="s">
        <v>314</v>
      </c>
      <c r="C49" s="623"/>
      <c r="D49" s="6"/>
      <c r="E49" s="73">
        <v>52134.81</v>
      </c>
      <c r="I49" s="72"/>
      <c r="K49" s="72"/>
    </row>
    <row r="50" spans="1:12" x14ac:dyDescent="0.25">
      <c r="A50" s="8">
        <v>16</v>
      </c>
      <c r="B50" s="623" t="s">
        <v>599</v>
      </c>
      <c r="C50" s="623"/>
      <c r="D50" s="6"/>
      <c r="E50" s="73">
        <v>0</v>
      </c>
      <c r="K50" s="72"/>
    </row>
    <row r="51" spans="1:12" x14ac:dyDescent="0.25">
      <c r="A51" s="8">
        <v>17</v>
      </c>
      <c r="B51" s="626" t="s">
        <v>4</v>
      </c>
      <c r="C51" s="627"/>
      <c r="D51" s="6"/>
      <c r="E51" s="73">
        <v>144303.10799999998</v>
      </c>
      <c r="I51" s="72"/>
      <c r="K51" s="72"/>
      <c r="L51" s="145"/>
    </row>
    <row r="52" spans="1:12" x14ac:dyDescent="0.25">
      <c r="A52" s="8">
        <v>18</v>
      </c>
      <c r="B52" s="623" t="s">
        <v>367</v>
      </c>
      <c r="C52" s="623"/>
      <c r="D52" s="6"/>
      <c r="E52" s="73">
        <v>40079.129999999997</v>
      </c>
      <c r="I52" s="72"/>
      <c r="K52" s="72"/>
    </row>
    <row r="53" spans="1:12" x14ac:dyDescent="0.25">
      <c r="A53" s="8">
        <v>19</v>
      </c>
      <c r="B53" s="626" t="s">
        <v>387</v>
      </c>
      <c r="C53" s="627"/>
      <c r="D53" s="6"/>
      <c r="E53" s="73">
        <v>23762.52</v>
      </c>
      <c r="K53" s="72"/>
    </row>
    <row r="54" spans="1:12" x14ac:dyDescent="0.25">
      <c r="A54" s="8">
        <v>20</v>
      </c>
      <c r="B54" s="626" t="s">
        <v>388</v>
      </c>
      <c r="C54" s="627"/>
      <c r="D54" s="6"/>
      <c r="E54" s="73">
        <v>3512.76</v>
      </c>
      <c r="K54" s="72"/>
    </row>
    <row r="55" spans="1:12" x14ac:dyDescent="0.25">
      <c r="A55" s="8">
        <v>21</v>
      </c>
      <c r="B55" s="626" t="s">
        <v>389</v>
      </c>
      <c r="C55" s="627"/>
      <c r="D55" s="6"/>
      <c r="E55" s="73">
        <v>50559.360000000001</v>
      </c>
      <c r="K55" s="72"/>
    </row>
    <row r="56" spans="1:12" x14ac:dyDescent="0.25">
      <c r="A56" s="8">
        <v>22</v>
      </c>
      <c r="B56" s="626" t="s">
        <v>390</v>
      </c>
      <c r="C56" s="627"/>
      <c r="D56" s="6"/>
      <c r="E56" s="73">
        <v>5641.8</v>
      </c>
      <c r="K56" s="72"/>
    </row>
    <row r="57" spans="1:12" x14ac:dyDescent="0.25">
      <c r="A57" s="8">
        <v>23</v>
      </c>
      <c r="B57" s="624" t="s">
        <v>652</v>
      </c>
      <c r="C57" s="624"/>
      <c r="D57" s="6"/>
      <c r="E57" s="81">
        <f>SUM(E35:E56)</f>
        <v>662458.11600000004</v>
      </c>
      <c r="I57" s="151"/>
    </row>
    <row r="58" spans="1:12" x14ac:dyDescent="0.25">
      <c r="A58" s="8">
        <v>24</v>
      </c>
      <c r="B58" s="624" t="s">
        <v>676</v>
      </c>
      <c r="C58" s="625"/>
      <c r="D58" s="6"/>
      <c r="E58" s="81">
        <f>E20</f>
        <v>664023.46</v>
      </c>
      <c r="I58" s="352"/>
      <c r="J58" s="84"/>
    </row>
    <row r="59" spans="1:12" x14ac:dyDescent="0.25">
      <c r="A59" s="8"/>
      <c r="B59" s="624"/>
      <c r="C59" s="624"/>
      <c r="D59" s="6"/>
      <c r="E59" s="81"/>
      <c r="I59" s="156"/>
    </row>
    <row r="60" spans="1:12" x14ac:dyDescent="0.25">
      <c r="A60" s="8"/>
      <c r="B60" s="644"/>
      <c r="C60" s="645"/>
      <c r="D60" s="31"/>
      <c r="E60" s="73"/>
    </row>
    <row r="61" spans="1:12" x14ac:dyDescent="0.25">
      <c r="F61" s="76"/>
    </row>
    <row r="62" spans="1:12" x14ac:dyDescent="0.25">
      <c r="A62" s="28" t="s">
        <v>32</v>
      </c>
      <c r="B62" s="11" t="s">
        <v>36</v>
      </c>
    </row>
    <row r="63" spans="1:12" x14ac:dyDescent="0.25">
      <c r="B63" s="11" t="s">
        <v>37</v>
      </c>
    </row>
    <row r="64" spans="1:12" x14ac:dyDescent="0.25">
      <c r="A64" s="38" t="s">
        <v>27</v>
      </c>
      <c r="B64" s="36" t="s">
        <v>41</v>
      </c>
      <c r="C64" s="33" t="s">
        <v>44</v>
      </c>
      <c r="D64" s="288" t="s">
        <v>611</v>
      </c>
      <c r="E64" s="33" t="s">
        <v>45</v>
      </c>
    </row>
    <row r="65" spans="1:6" x14ac:dyDescent="0.25">
      <c r="A65" s="43" t="s">
        <v>9</v>
      </c>
      <c r="B65" s="566" t="s">
        <v>1264</v>
      </c>
      <c r="C65" s="581" t="s">
        <v>1265</v>
      </c>
      <c r="D65" s="106">
        <v>45</v>
      </c>
      <c r="E65" s="132">
        <v>39435</v>
      </c>
    </row>
    <row r="66" spans="1:6" x14ac:dyDescent="0.25">
      <c r="A66" s="116" t="s">
        <v>13</v>
      </c>
      <c r="B66" s="287"/>
      <c r="C66" s="299"/>
      <c r="D66" s="106"/>
      <c r="E66" s="106"/>
    </row>
    <row r="67" spans="1:6" x14ac:dyDescent="0.25">
      <c r="A67" s="28" t="s">
        <v>33</v>
      </c>
      <c r="B67" s="28" t="s">
        <v>46</v>
      </c>
      <c r="C67" s="28"/>
      <c r="D67" s="28"/>
      <c r="E67" s="28"/>
      <c r="F67" s="28"/>
    </row>
    <row r="68" spans="1:6" x14ac:dyDescent="0.25">
      <c r="B68" s="28" t="s">
        <v>47</v>
      </c>
      <c r="C68" s="28"/>
      <c r="D68" s="28"/>
      <c r="E68" s="28"/>
      <c r="F68" s="28"/>
    </row>
    <row r="69" spans="1:6" x14ac:dyDescent="0.25">
      <c r="B69" s="28" t="s">
        <v>48</v>
      </c>
      <c r="C69" s="28"/>
      <c r="D69" s="28"/>
      <c r="E69" s="28"/>
      <c r="F69" s="28"/>
    </row>
    <row r="70" spans="1:6" x14ac:dyDescent="0.25">
      <c r="B70" s="50" t="s">
        <v>55</v>
      </c>
      <c r="C70" s="29"/>
      <c r="D70" s="29"/>
      <c r="E70" s="29"/>
      <c r="F70" s="29"/>
    </row>
    <row r="71" spans="1:6" x14ac:dyDescent="0.25">
      <c r="B71" s="29" t="s">
        <v>50</v>
      </c>
      <c r="C71" s="29"/>
      <c r="D71" s="29"/>
      <c r="E71" s="29"/>
      <c r="F71" s="29"/>
    </row>
    <row r="72" spans="1:6" x14ac:dyDescent="0.25">
      <c r="B72" s="29" t="s">
        <v>51</v>
      </c>
      <c r="C72" s="29"/>
      <c r="D72" s="29"/>
      <c r="E72" s="29"/>
      <c r="F72" s="29"/>
    </row>
    <row r="75" spans="1:6" x14ac:dyDescent="0.25">
      <c r="B75" s="574" t="s">
        <v>1022</v>
      </c>
    </row>
    <row r="88" spans="1:1" x14ac:dyDescent="0.25">
      <c r="A88" t="s">
        <v>5</v>
      </c>
    </row>
  </sheetData>
  <mergeCells count="30">
    <mergeCell ref="B41:C41"/>
    <mergeCell ref="B42:C42"/>
    <mergeCell ref="B43:C43"/>
    <mergeCell ref="B44:C44"/>
    <mergeCell ref="B45:C45"/>
    <mergeCell ref="B34:C34"/>
    <mergeCell ref="B36:C36"/>
    <mergeCell ref="B37:C37"/>
    <mergeCell ref="B39:C39"/>
    <mergeCell ref="B40:C40"/>
    <mergeCell ref="B11:F11"/>
    <mergeCell ref="B12:F12"/>
    <mergeCell ref="B5:E5"/>
    <mergeCell ref="B9:C9"/>
    <mergeCell ref="B10:E10"/>
    <mergeCell ref="B46:C46"/>
    <mergeCell ref="B47:C47"/>
    <mergeCell ref="B48:C48"/>
    <mergeCell ref="B49:C49"/>
    <mergeCell ref="B50:C50"/>
    <mergeCell ref="B60:C60"/>
    <mergeCell ref="B51:C51"/>
    <mergeCell ref="B52:C52"/>
    <mergeCell ref="B57:C57"/>
    <mergeCell ref="B58:C58"/>
    <mergeCell ref="B59:C59"/>
    <mergeCell ref="B53:C53"/>
    <mergeCell ref="B54:C54"/>
    <mergeCell ref="B55:C55"/>
    <mergeCell ref="B56:C56"/>
  </mergeCells>
  <pageMargins left="0.69930555555555596" right="0.69930555555555596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Лист46">
    <tabColor rgb="FF00B0F0"/>
  </sheetPr>
  <dimension ref="A1:N101"/>
  <sheetViews>
    <sheetView topLeftCell="A43" workbookViewId="0">
      <selection activeCell="J56" sqref="J5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9" max="9" width="8.140625" customWidth="1"/>
    <col min="10" max="10" width="10.5703125" bestFit="1" customWidth="1"/>
    <col min="11" max="11" width="0.85546875" customWidth="1"/>
    <col min="12" max="12" width="11.42578125" hidden="1" customWidth="1"/>
    <col min="13" max="13" width="9" customWidth="1"/>
    <col min="14" max="14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95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304139.49</v>
      </c>
    </row>
    <row r="14" spans="1:6" x14ac:dyDescent="0.25">
      <c r="A14" s="19"/>
      <c r="B14" s="5" t="s">
        <v>394</v>
      </c>
      <c r="C14" s="5"/>
      <c r="D14" s="18"/>
      <c r="E14" s="79">
        <v>293456.49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-246373.65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1395484.03</v>
      </c>
    </row>
    <row r="19" spans="1:6" x14ac:dyDescent="0.25">
      <c r="A19" s="13"/>
      <c r="B19" s="25" t="s">
        <v>19</v>
      </c>
      <c r="C19" s="26"/>
      <c r="D19" s="27"/>
      <c r="E19" s="15">
        <v>1387387.27</v>
      </c>
    </row>
    <row r="20" spans="1:6" x14ac:dyDescent="0.25">
      <c r="A20" s="13"/>
      <c r="B20" s="25" t="s">
        <v>20</v>
      </c>
      <c r="C20" s="26"/>
      <c r="D20" s="27"/>
      <c r="E20" s="16">
        <f>B22+E19</f>
        <v>1735967.27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348580</v>
      </c>
      <c r="C22" s="104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276</v>
      </c>
      <c r="C24" s="432">
        <v>45119</v>
      </c>
      <c r="D24" s="433">
        <v>0</v>
      </c>
      <c r="E24" s="434">
        <v>55417.41</v>
      </c>
    </row>
    <row r="25" spans="1:6" x14ac:dyDescent="0.25">
      <c r="A25" s="13"/>
      <c r="B25" s="427" t="s">
        <v>1012</v>
      </c>
      <c r="C25" s="432">
        <v>45173</v>
      </c>
      <c r="D25" s="433">
        <v>0</v>
      </c>
      <c r="E25" s="434">
        <v>4456.79</v>
      </c>
    </row>
    <row r="26" spans="1:6" x14ac:dyDescent="0.25">
      <c r="A26" s="13"/>
      <c r="B26" s="427" t="s">
        <v>1013</v>
      </c>
      <c r="C26" s="432">
        <v>45300</v>
      </c>
      <c r="D26" s="433">
        <v>1096.52</v>
      </c>
      <c r="E26" s="434">
        <v>6625.63</v>
      </c>
    </row>
    <row r="27" spans="1:6" x14ac:dyDescent="0.25">
      <c r="A27" s="13"/>
      <c r="B27" s="427" t="s">
        <v>593</v>
      </c>
      <c r="C27" s="432">
        <v>45296</v>
      </c>
      <c r="D27" s="433">
        <v>1100</v>
      </c>
      <c r="E27" s="434">
        <v>10526.74</v>
      </c>
    </row>
    <row r="28" spans="1:6" x14ac:dyDescent="0.25">
      <c r="A28" s="13"/>
      <c r="B28" s="427" t="s">
        <v>594</v>
      </c>
      <c r="C28" s="432">
        <v>45110</v>
      </c>
      <c r="D28" s="433">
        <v>0</v>
      </c>
      <c r="E28" s="434">
        <v>5331.73</v>
      </c>
    </row>
    <row r="29" spans="1:6" x14ac:dyDescent="0.25">
      <c r="A29" s="13"/>
      <c r="B29" s="427" t="s">
        <v>595</v>
      </c>
      <c r="C29" s="432">
        <v>45271</v>
      </c>
      <c r="D29" s="433">
        <v>0</v>
      </c>
      <c r="E29" s="434">
        <v>7874.93</v>
      </c>
    </row>
    <row r="30" spans="1:6" x14ac:dyDescent="0.25">
      <c r="A30" s="13" t="s">
        <v>24</v>
      </c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14" x14ac:dyDescent="0.25">
      <c r="A33" s="13"/>
      <c r="B33" s="24" t="s">
        <v>25</v>
      </c>
      <c r="C33" s="5"/>
      <c r="D33" s="5"/>
      <c r="E33" s="1"/>
    </row>
    <row r="34" spans="1:14" x14ac:dyDescent="0.25">
      <c r="A34" s="13"/>
      <c r="B34" s="24" t="s">
        <v>26</v>
      </c>
      <c r="C34" s="5"/>
      <c r="D34" s="5"/>
      <c r="E34" s="1"/>
    </row>
    <row r="35" spans="1:14" x14ac:dyDescent="0.25">
      <c r="A35" s="13"/>
      <c r="B35" s="24"/>
      <c r="C35" s="5"/>
      <c r="D35" s="5"/>
      <c r="E35" s="1"/>
    </row>
    <row r="36" spans="1:14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4" x14ac:dyDescent="0.25">
      <c r="A37" s="8">
        <v>1</v>
      </c>
      <c r="B37" s="9" t="s">
        <v>391</v>
      </c>
      <c r="C37" s="60"/>
      <c r="D37" s="6"/>
      <c r="E37" s="88">
        <v>120473.13</v>
      </c>
      <c r="N37" s="72"/>
    </row>
    <row r="38" spans="1:14" x14ac:dyDescent="0.25">
      <c r="A38" s="8">
        <v>2</v>
      </c>
      <c r="B38" s="628" t="s">
        <v>306</v>
      </c>
      <c r="C38" s="628"/>
      <c r="D38" s="6"/>
      <c r="E38" s="73">
        <v>9686.2847999999994</v>
      </c>
    </row>
    <row r="39" spans="1:14" x14ac:dyDescent="0.25">
      <c r="A39" s="8">
        <v>3</v>
      </c>
      <c r="B39" s="623" t="s">
        <v>307</v>
      </c>
      <c r="C39" s="623"/>
      <c r="D39" s="6"/>
      <c r="E39" s="73">
        <v>36323.567999999992</v>
      </c>
    </row>
    <row r="40" spans="1:14" x14ac:dyDescent="0.25">
      <c r="A40" s="8">
        <v>4</v>
      </c>
      <c r="B40" s="31" t="s">
        <v>395</v>
      </c>
      <c r="C40" s="31"/>
      <c r="D40" s="6"/>
      <c r="E40" s="73">
        <v>6053.9279999999999</v>
      </c>
    </row>
    <row r="41" spans="1:14" x14ac:dyDescent="0.25">
      <c r="A41" s="8">
        <v>5</v>
      </c>
      <c r="B41" s="623" t="s">
        <v>2</v>
      </c>
      <c r="C41" s="623"/>
      <c r="D41" s="6"/>
      <c r="E41" s="73">
        <v>912.24</v>
      </c>
      <c r="J41" s="73"/>
      <c r="L41" s="72"/>
    </row>
    <row r="42" spans="1:14" x14ac:dyDescent="0.25">
      <c r="A42" s="8">
        <v>6</v>
      </c>
      <c r="B42" s="623" t="s">
        <v>3</v>
      </c>
      <c r="C42" s="623"/>
      <c r="D42" s="6"/>
      <c r="E42" s="73">
        <v>8000</v>
      </c>
      <c r="J42" s="73"/>
      <c r="L42" s="72"/>
    </row>
    <row r="43" spans="1:14" x14ac:dyDescent="0.25">
      <c r="A43" s="8">
        <v>7</v>
      </c>
      <c r="B43" s="628" t="s">
        <v>31</v>
      </c>
      <c r="C43" s="628"/>
      <c r="D43" s="6"/>
      <c r="E43" s="73">
        <v>39350.531999999999</v>
      </c>
      <c r="J43" s="72"/>
    </row>
    <row r="44" spans="1:14" x14ac:dyDescent="0.25">
      <c r="A44" s="8">
        <v>8</v>
      </c>
      <c r="B44" s="623" t="s">
        <v>308</v>
      </c>
      <c r="C44" s="623"/>
      <c r="D44" s="6"/>
      <c r="E44" s="73">
        <v>769.12</v>
      </c>
      <c r="J44" s="73"/>
      <c r="L44" s="72"/>
    </row>
    <row r="45" spans="1:14" x14ac:dyDescent="0.25">
      <c r="A45" s="8">
        <v>9</v>
      </c>
      <c r="B45" s="623" t="s">
        <v>309</v>
      </c>
      <c r="C45" s="623"/>
      <c r="D45" s="6"/>
      <c r="E45" s="73">
        <v>4731.76</v>
      </c>
      <c r="J45" s="73"/>
      <c r="L45" s="72"/>
    </row>
    <row r="46" spans="1:14" x14ac:dyDescent="0.25">
      <c r="A46" s="8">
        <v>10</v>
      </c>
      <c r="B46" s="623" t="s">
        <v>330</v>
      </c>
      <c r="C46" s="623"/>
      <c r="D46" s="6"/>
      <c r="E46" s="73">
        <v>23894.799999999999</v>
      </c>
      <c r="J46" s="72"/>
      <c r="L46" s="72"/>
    </row>
    <row r="47" spans="1:14" x14ac:dyDescent="0.25">
      <c r="A47" s="8">
        <v>11</v>
      </c>
      <c r="B47" s="623" t="s">
        <v>311</v>
      </c>
      <c r="C47" s="623"/>
      <c r="D47" s="6"/>
      <c r="E47" s="73">
        <v>149918</v>
      </c>
      <c r="J47" s="72"/>
    </row>
    <row r="48" spans="1:14" x14ac:dyDescent="0.25">
      <c r="A48" s="8">
        <v>12</v>
      </c>
      <c r="B48" s="623" t="s">
        <v>312</v>
      </c>
      <c r="C48" s="623"/>
      <c r="D48" s="6"/>
      <c r="E48" s="73">
        <v>175563.91199999998</v>
      </c>
      <c r="J48" s="72"/>
      <c r="L48" s="72"/>
    </row>
    <row r="49" spans="1:13" x14ac:dyDescent="0.25">
      <c r="A49" s="8">
        <v>13</v>
      </c>
      <c r="B49" s="623" t="s">
        <v>313</v>
      </c>
      <c r="C49" s="623"/>
      <c r="D49" s="6"/>
      <c r="E49" s="81">
        <v>214560</v>
      </c>
      <c r="M49" s="72"/>
    </row>
    <row r="50" spans="1:13" x14ac:dyDescent="0.25">
      <c r="A50" s="8">
        <v>14</v>
      </c>
      <c r="B50" s="279" t="s">
        <v>331</v>
      </c>
      <c r="C50" s="279"/>
      <c r="D50" s="6"/>
      <c r="E50" s="81">
        <v>22941.05</v>
      </c>
      <c r="M50" s="72"/>
    </row>
    <row r="51" spans="1:13" x14ac:dyDescent="0.25">
      <c r="A51" s="8">
        <v>15</v>
      </c>
      <c r="B51" s="623" t="s">
        <v>319</v>
      </c>
      <c r="C51" s="623"/>
      <c r="D51" s="6"/>
      <c r="E51" s="73">
        <v>1210</v>
      </c>
      <c r="J51" s="72"/>
    </row>
    <row r="52" spans="1:13" x14ac:dyDescent="0.25">
      <c r="A52" s="8">
        <v>16</v>
      </c>
      <c r="B52" s="623" t="s">
        <v>314</v>
      </c>
      <c r="C52" s="623"/>
      <c r="D52" s="6"/>
      <c r="E52" s="73">
        <v>289527.82</v>
      </c>
      <c r="J52" s="72"/>
      <c r="L52" s="72"/>
    </row>
    <row r="53" spans="1:13" x14ac:dyDescent="0.25">
      <c r="A53" s="8">
        <v>17</v>
      </c>
      <c r="B53" s="623" t="s">
        <v>883</v>
      </c>
      <c r="C53" s="623"/>
      <c r="D53" s="6"/>
      <c r="E53" s="73">
        <v>235531.6</v>
      </c>
      <c r="L53" s="136"/>
    </row>
    <row r="54" spans="1:13" x14ac:dyDescent="0.25">
      <c r="A54" s="8">
        <v>18</v>
      </c>
      <c r="B54" s="530" t="s">
        <v>1349</v>
      </c>
      <c r="C54" s="531"/>
      <c r="D54" s="6"/>
      <c r="E54" s="73">
        <v>8956.32</v>
      </c>
      <c r="L54" s="136"/>
    </row>
    <row r="55" spans="1:13" x14ac:dyDescent="0.25">
      <c r="A55" s="8">
        <v>19</v>
      </c>
      <c r="B55" s="626" t="s">
        <v>4</v>
      </c>
      <c r="C55" s="627"/>
      <c r="D55" s="6"/>
      <c r="E55" s="73">
        <v>236103.19199999998</v>
      </c>
    </row>
    <row r="56" spans="1:13" x14ac:dyDescent="0.25">
      <c r="A56" s="8">
        <v>20</v>
      </c>
      <c r="B56" s="623" t="s">
        <v>367</v>
      </c>
      <c r="C56" s="623"/>
      <c r="D56" s="6"/>
      <c r="E56" s="73">
        <v>103553.04</v>
      </c>
      <c r="J56" s="72"/>
      <c r="L56" s="72"/>
    </row>
    <row r="57" spans="1:13" x14ac:dyDescent="0.25">
      <c r="A57" s="8">
        <v>21</v>
      </c>
      <c r="B57" s="626" t="s">
        <v>387</v>
      </c>
      <c r="C57" s="627"/>
      <c r="D57" s="6"/>
      <c r="E57" s="73">
        <v>76323.48</v>
      </c>
      <c r="L57" s="72"/>
    </row>
    <row r="58" spans="1:13" x14ac:dyDescent="0.25">
      <c r="A58" s="8">
        <v>22</v>
      </c>
      <c r="B58" s="626" t="s">
        <v>388</v>
      </c>
      <c r="C58" s="627"/>
      <c r="D58" s="6"/>
      <c r="E58" s="73">
        <v>7522.32</v>
      </c>
      <c r="L58" s="72"/>
    </row>
    <row r="59" spans="1:13" x14ac:dyDescent="0.25">
      <c r="A59" s="8">
        <v>23</v>
      </c>
      <c r="B59" s="626" t="s">
        <v>389</v>
      </c>
      <c r="C59" s="627"/>
      <c r="D59" s="6"/>
      <c r="E59" s="73">
        <v>232642.77</v>
      </c>
      <c r="L59" s="72"/>
    </row>
    <row r="60" spans="1:13" x14ac:dyDescent="0.25">
      <c r="A60" s="8">
        <v>24</v>
      </c>
      <c r="B60" s="626" t="s">
        <v>390</v>
      </c>
      <c r="C60" s="627"/>
      <c r="D60" s="6"/>
      <c r="E60" s="73">
        <v>12082.08</v>
      </c>
      <c r="L60" s="72"/>
    </row>
    <row r="61" spans="1:13" x14ac:dyDescent="0.25">
      <c r="A61" s="8">
        <v>25</v>
      </c>
      <c r="B61" s="624" t="s">
        <v>652</v>
      </c>
      <c r="C61" s="624"/>
      <c r="D61" s="6"/>
      <c r="E61" s="81">
        <f>SUM(E37:E60)</f>
        <v>2016630.9468000005</v>
      </c>
      <c r="J61" s="151"/>
    </row>
    <row r="62" spans="1:13" x14ac:dyDescent="0.25">
      <c r="A62" s="8">
        <v>26</v>
      </c>
      <c r="B62" s="624" t="s">
        <v>676</v>
      </c>
      <c r="C62" s="625"/>
      <c r="D62" s="6"/>
      <c r="E62" s="81">
        <f>E20</f>
        <v>1735967.27</v>
      </c>
      <c r="J62" s="101"/>
      <c r="M62" s="492"/>
    </row>
    <row r="63" spans="1:13" x14ac:dyDescent="0.25">
      <c r="A63" s="8"/>
      <c r="B63" s="624"/>
      <c r="C63" s="624"/>
      <c r="D63" s="6"/>
      <c r="E63" s="81"/>
      <c r="J63" s="72"/>
    </row>
    <row r="64" spans="1:13" x14ac:dyDescent="0.25">
      <c r="A64" s="8"/>
      <c r="B64" s="644"/>
      <c r="C64" s="645"/>
      <c r="D64" s="31"/>
      <c r="E64" s="73"/>
    </row>
    <row r="65" spans="1:8" x14ac:dyDescent="0.25">
      <c r="F65" s="76"/>
    </row>
    <row r="66" spans="1:8" x14ac:dyDescent="0.25">
      <c r="A66" s="28" t="s">
        <v>32</v>
      </c>
      <c r="B66" s="5" t="s">
        <v>349</v>
      </c>
    </row>
    <row r="67" spans="1:8" x14ac:dyDescent="0.25">
      <c r="B67" s="11" t="s">
        <v>37</v>
      </c>
    </row>
    <row r="68" spans="1:8" x14ac:dyDescent="0.25">
      <c r="A68" s="38" t="s">
        <v>27</v>
      </c>
      <c r="B68" s="36" t="s">
        <v>41</v>
      </c>
      <c r="C68" s="118" t="s">
        <v>44</v>
      </c>
      <c r="D68" s="292" t="s">
        <v>611</v>
      </c>
      <c r="E68" s="118" t="s">
        <v>45</v>
      </c>
    </row>
    <row r="69" spans="1:8" x14ac:dyDescent="0.25">
      <c r="A69" s="116" t="s">
        <v>9</v>
      </c>
      <c r="B69" s="540" t="s">
        <v>1095</v>
      </c>
      <c r="C69" s="295"/>
      <c r="D69" s="106"/>
      <c r="E69" s="106"/>
    </row>
    <row r="70" spans="1:8" x14ac:dyDescent="0.25">
      <c r="A70" s="116"/>
      <c r="B70" s="592" t="s">
        <v>1358</v>
      </c>
      <c r="C70" s="293">
        <v>45279</v>
      </c>
      <c r="D70" s="106">
        <v>150</v>
      </c>
      <c r="E70" s="106">
        <v>19100</v>
      </c>
    </row>
    <row r="71" spans="1:8" x14ac:dyDescent="0.25">
      <c r="A71" s="106">
        <v>2</v>
      </c>
      <c r="B71" s="540" t="s">
        <v>1095</v>
      </c>
      <c r="C71" s="295"/>
      <c r="D71" s="106"/>
      <c r="E71" s="106"/>
      <c r="H71" s="290"/>
    </row>
    <row r="72" spans="1:8" x14ac:dyDescent="0.25">
      <c r="A72" s="106"/>
      <c r="B72" s="592" t="s">
        <v>1357</v>
      </c>
      <c r="C72" s="293">
        <v>45245</v>
      </c>
      <c r="D72" s="106">
        <v>128</v>
      </c>
      <c r="E72" s="106">
        <v>19100</v>
      </c>
    </row>
    <row r="73" spans="1:8" ht="30" x14ac:dyDescent="0.25">
      <c r="A73" s="106">
        <v>3</v>
      </c>
      <c r="B73" s="535" t="s">
        <v>1112</v>
      </c>
      <c r="C73" s="556">
        <v>45196</v>
      </c>
      <c r="D73" s="106">
        <v>97</v>
      </c>
      <c r="E73" s="106">
        <v>20300</v>
      </c>
    </row>
    <row r="74" spans="1:8" x14ac:dyDescent="0.25">
      <c r="A74" s="106">
        <v>4</v>
      </c>
      <c r="B74" s="535" t="s">
        <v>1113</v>
      </c>
      <c r="C74" s="556">
        <v>45190</v>
      </c>
      <c r="D74" s="106">
        <v>96</v>
      </c>
      <c r="E74" s="106">
        <v>19100</v>
      </c>
    </row>
    <row r="75" spans="1:8" x14ac:dyDescent="0.25">
      <c r="A75" s="106">
        <v>5</v>
      </c>
      <c r="B75" s="535" t="s">
        <v>1138</v>
      </c>
      <c r="C75" s="557" t="s">
        <v>1139</v>
      </c>
      <c r="D75" s="106">
        <v>75</v>
      </c>
      <c r="E75" s="106">
        <v>19100</v>
      </c>
    </row>
    <row r="76" spans="1:8" x14ac:dyDescent="0.25">
      <c r="A76" s="90">
        <v>6</v>
      </c>
      <c r="B76" s="532" t="s">
        <v>614</v>
      </c>
      <c r="C76" s="532" t="s">
        <v>1168</v>
      </c>
      <c r="D76" s="56">
        <v>50</v>
      </c>
      <c r="E76" s="56">
        <v>15000</v>
      </c>
    </row>
    <row r="77" spans="1:8" x14ac:dyDescent="0.25">
      <c r="A77" s="106">
        <v>7</v>
      </c>
      <c r="B77" s="535" t="s">
        <v>1171</v>
      </c>
      <c r="C77" s="540" t="s">
        <v>1170</v>
      </c>
      <c r="D77" s="106">
        <v>48</v>
      </c>
      <c r="E77" s="106">
        <v>15950</v>
      </c>
    </row>
    <row r="78" spans="1:8" x14ac:dyDescent="0.25">
      <c r="A78" s="106">
        <v>8</v>
      </c>
      <c r="B78" s="535" t="s">
        <v>1172</v>
      </c>
      <c r="C78" s="540" t="s">
        <v>1170</v>
      </c>
      <c r="D78" s="106">
        <v>47</v>
      </c>
      <c r="E78" s="106">
        <v>14750</v>
      </c>
    </row>
    <row r="79" spans="1:8" ht="30" x14ac:dyDescent="0.25">
      <c r="A79" s="106">
        <v>9</v>
      </c>
      <c r="B79" s="535" t="s">
        <v>1185</v>
      </c>
      <c r="C79" s="540" t="s">
        <v>1186</v>
      </c>
      <c r="D79" s="106">
        <v>40</v>
      </c>
      <c r="E79" s="106">
        <v>27700</v>
      </c>
    </row>
    <row r="80" spans="1:8" x14ac:dyDescent="0.25">
      <c r="A80" s="90"/>
      <c r="B80" s="561"/>
      <c r="C80" s="551"/>
      <c r="D80" s="90"/>
      <c r="E80" s="90"/>
    </row>
    <row r="81" spans="1:6" x14ac:dyDescent="0.25">
      <c r="A81" s="28" t="s">
        <v>33</v>
      </c>
      <c r="B81" s="28" t="s">
        <v>46</v>
      </c>
      <c r="C81" s="28"/>
      <c r="D81" s="28"/>
      <c r="E81" s="28"/>
      <c r="F81" s="28"/>
    </row>
    <row r="82" spans="1:6" x14ac:dyDescent="0.25">
      <c r="B82" s="28" t="s">
        <v>47</v>
      </c>
      <c r="C82" s="28"/>
      <c r="D82" s="28"/>
      <c r="E82" s="28"/>
      <c r="F82" s="28"/>
    </row>
    <row r="83" spans="1:6" x14ac:dyDescent="0.25">
      <c r="B83" s="28" t="s">
        <v>48</v>
      </c>
      <c r="C83" s="28"/>
      <c r="D83" s="28"/>
      <c r="E83" s="28"/>
      <c r="F83" s="28"/>
    </row>
    <row r="84" spans="1:6" x14ac:dyDescent="0.25">
      <c r="B84" s="50" t="s">
        <v>55</v>
      </c>
      <c r="C84" s="29"/>
      <c r="D84" s="29"/>
      <c r="E84" s="29"/>
      <c r="F84" s="29"/>
    </row>
    <row r="85" spans="1:6" x14ac:dyDescent="0.25">
      <c r="B85" s="29" t="s">
        <v>50</v>
      </c>
      <c r="C85" s="29"/>
      <c r="D85" s="29"/>
      <c r="E85" s="29"/>
      <c r="F85" s="29"/>
    </row>
    <row r="86" spans="1:6" x14ac:dyDescent="0.25">
      <c r="B86" s="29" t="s">
        <v>51</v>
      </c>
      <c r="C86" s="29"/>
      <c r="D86" s="29"/>
      <c r="E86" s="29"/>
      <c r="F86" s="29"/>
    </row>
    <row r="88" spans="1:6" x14ac:dyDescent="0.25">
      <c r="B88" s="574" t="s">
        <v>1022</v>
      </c>
    </row>
    <row r="101" spans="1:1" x14ac:dyDescent="0.25">
      <c r="A101" t="s">
        <v>5</v>
      </c>
    </row>
  </sheetData>
  <mergeCells count="30">
    <mergeCell ref="B43:C43"/>
    <mergeCell ref="B44:C44"/>
    <mergeCell ref="B45:C45"/>
    <mergeCell ref="B46:C46"/>
    <mergeCell ref="B47:C47"/>
    <mergeCell ref="B36:C36"/>
    <mergeCell ref="B38:C38"/>
    <mergeCell ref="B39:C39"/>
    <mergeCell ref="B41:C41"/>
    <mergeCell ref="B42:C42"/>
    <mergeCell ref="B11:F11"/>
    <mergeCell ref="B12:F12"/>
    <mergeCell ref="B5:E5"/>
    <mergeCell ref="B9:C9"/>
    <mergeCell ref="B10:E10"/>
    <mergeCell ref="B48:C48"/>
    <mergeCell ref="B49:C49"/>
    <mergeCell ref="B51:C51"/>
    <mergeCell ref="B52:C52"/>
    <mergeCell ref="B53:C53"/>
    <mergeCell ref="B64:C64"/>
    <mergeCell ref="B55:C55"/>
    <mergeCell ref="B56:C56"/>
    <mergeCell ref="B61:C61"/>
    <mergeCell ref="B62:C62"/>
    <mergeCell ref="B63:C63"/>
    <mergeCell ref="B57:C57"/>
    <mergeCell ref="B58:C58"/>
    <mergeCell ref="B59:C59"/>
    <mergeCell ref="B60:C60"/>
  </mergeCells>
  <pageMargins left="0.69930555555555596" right="0.69930555555555596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Лист47">
    <tabColor rgb="FF00B0F0"/>
  </sheetPr>
  <dimension ref="A1:L92"/>
  <sheetViews>
    <sheetView topLeftCell="A50" workbookViewId="0">
      <selection activeCell="L54" sqref="L54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5.5703125" customWidth="1"/>
    <col min="6" max="6" width="10" customWidth="1"/>
    <col min="10" max="10" width="10.5703125" bestFit="1" customWidth="1"/>
    <col min="12" max="12" width="1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737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90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439468.16</v>
      </c>
    </row>
    <row r="14" spans="1:6" x14ac:dyDescent="0.25">
      <c r="A14" s="19"/>
      <c r="B14" s="5" t="s">
        <v>394</v>
      </c>
      <c r="C14" s="5"/>
      <c r="D14" s="18"/>
      <c r="E14" s="79">
        <v>369030.87</v>
      </c>
    </row>
    <row r="15" spans="1:6" x14ac:dyDescent="0.25">
      <c r="A15" s="13" t="s">
        <v>14</v>
      </c>
      <c r="B15" s="5" t="s">
        <v>654</v>
      </c>
      <c r="C15" s="5"/>
      <c r="D15" s="18"/>
      <c r="E15" s="79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1502220.52</v>
      </c>
    </row>
    <row r="19" spans="1:6" x14ac:dyDescent="0.25">
      <c r="A19" s="13"/>
      <c r="B19" s="25" t="s">
        <v>19</v>
      </c>
      <c r="C19" s="26"/>
      <c r="D19" s="27"/>
      <c r="E19" s="15">
        <v>1467715.12</v>
      </c>
    </row>
    <row r="20" spans="1:6" x14ac:dyDescent="0.25">
      <c r="A20" s="13"/>
      <c r="B20" s="25" t="s">
        <v>20</v>
      </c>
      <c r="C20" s="26"/>
      <c r="D20" s="27"/>
      <c r="E20" s="16">
        <f>B22+E19</f>
        <v>1482577.12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14862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277</v>
      </c>
      <c r="C24" s="432">
        <v>45286</v>
      </c>
      <c r="D24" s="433">
        <v>1464.17</v>
      </c>
      <c r="E24" s="434">
        <v>91289.56</v>
      </c>
      <c r="F24" s="267"/>
    </row>
    <row r="25" spans="1:6" x14ac:dyDescent="0.25">
      <c r="A25" s="13"/>
      <c r="B25" s="427" t="s">
        <v>278</v>
      </c>
      <c r="C25" s="432">
        <v>45303</v>
      </c>
      <c r="D25" s="433">
        <v>4200</v>
      </c>
      <c r="E25" s="434">
        <v>86544.78</v>
      </c>
    </row>
    <row r="26" spans="1:6" x14ac:dyDescent="0.25">
      <c r="A26" s="13"/>
      <c r="B26" s="427" t="s">
        <v>1014</v>
      </c>
      <c r="C26" s="432">
        <v>45288</v>
      </c>
      <c r="D26" s="433">
        <v>6865.99</v>
      </c>
      <c r="E26" s="434">
        <v>6789.02</v>
      </c>
    </row>
    <row r="27" spans="1:6" x14ac:dyDescent="0.25">
      <c r="A27" s="13"/>
      <c r="B27" s="427" t="s">
        <v>1015</v>
      </c>
      <c r="C27" s="432">
        <v>45247</v>
      </c>
      <c r="D27" s="433">
        <v>0</v>
      </c>
      <c r="E27" s="434">
        <v>6576.93</v>
      </c>
    </row>
    <row r="28" spans="1:6" x14ac:dyDescent="0.25">
      <c r="A28" s="13"/>
      <c r="B28" s="427" t="s">
        <v>596</v>
      </c>
      <c r="C28" s="432">
        <v>45245</v>
      </c>
      <c r="D28" s="433">
        <v>0</v>
      </c>
      <c r="E28" s="434">
        <v>12717.79</v>
      </c>
    </row>
    <row r="29" spans="1:6" x14ac:dyDescent="0.25">
      <c r="A29" s="13"/>
      <c r="B29" s="427" t="s">
        <v>597</v>
      </c>
      <c r="C29" s="432">
        <v>45078</v>
      </c>
      <c r="D29" s="433">
        <v>0</v>
      </c>
      <c r="E29" s="434">
        <v>49096.97</v>
      </c>
    </row>
    <row r="30" spans="1:6" x14ac:dyDescent="0.25">
      <c r="A30" s="13" t="s">
        <v>24</v>
      </c>
      <c r="B30" s="11" t="s">
        <v>38</v>
      </c>
      <c r="C30" s="11"/>
      <c r="D30" s="11"/>
      <c r="E30" s="14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12" x14ac:dyDescent="0.25">
      <c r="A33" s="8" t="s">
        <v>27</v>
      </c>
      <c r="B33" s="639" t="s">
        <v>28</v>
      </c>
      <c r="C33" s="640"/>
      <c r="D33" s="6"/>
      <c r="E33" s="12" t="s">
        <v>29</v>
      </c>
    </row>
    <row r="34" spans="1:12" x14ac:dyDescent="0.25">
      <c r="A34" s="8">
        <v>1</v>
      </c>
      <c r="B34" s="9" t="s">
        <v>391</v>
      </c>
      <c r="C34" s="60"/>
      <c r="D34" s="6"/>
      <c r="E34" s="88">
        <v>128282.558</v>
      </c>
      <c r="K34" s="72"/>
      <c r="L34" s="72"/>
    </row>
    <row r="35" spans="1:12" x14ac:dyDescent="0.25">
      <c r="A35" s="8">
        <v>2</v>
      </c>
      <c r="B35" s="628" t="s">
        <v>306</v>
      </c>
      <c r="C35" s="628"/>
      <c r="D35" s="6"/>
      <c r="E35" s="73">
        <v>10035.120000000001</v>
      </c>
    </row>
    <row r="36" spans="1:12" x14ac:dyDescent="0.25">
      <c r="A36" s="8">
        <v>3</v>
      </c>
      <c r="B36" s="623" t="s">
        <v>307</v>
      </c>
      <c r="C36" s="623"/>
      <c r="D36" s="6"/>
      <c r="E36" s="73">
        <v>45158.04</v>
      </c>
    </row>
    <row r="37" spans="1:12" x14ac:dyDescent="0.25">
      <c r="A37" s="8">
        <v>4</v>
      </c>
      <c r="B37" s="31" t="s">
        <v>395</v>
      </c>
      <c r="C37" s="31"/>
      <c r="D37" s="6"/>
      <c r="E37" s="73">
        <v>14049.168000000001</v>
      </c>
    </row>
    <row r="38" spans="1:12" x14ac:dyDescent="0.25">
      <c r="A38" s="8">
        <v>5</v>
      </c>
      <c r="B38" s="623" t="s">
        <v>2</v>
      </c>
      <c r="C38" s="623"/>
      <c r="D38" s="6"/>
      <c r="E38" s="73">
        <v>3300.8</v>
      </c>
      <c r="J38" s="73"/>
      <c r="L38" s="72"/>
    </row>
    <row r="39" spans="1:12" x14ac:dyDescent="0.25">
      <c r="A39" s="8">
        <v>6</v>
      </c>
      <c r="B39" s="623" t="s">
        <v>3</v>
      </c>
      <c r="C39" s="623"/>
      <c r="D39" s="6"/>
      <c r="E39" s="73">
        <v>16000</v>
      </c>
      <c r="J39" s="73"/>
      <c r="L39" s="72"/>
    </row>
    <row r="40" spans="1:12" x14ac:dyDescent="0.25">
      <c r="A40" s="8">
        <v>7</v>
      </c>
      <c r="B40" s="628" t="s">
        <v>31</v>
      </c>
      <c r="C40" s="628"/>
      <c r="D40" s="6"/>
      <c r="E40" s="73">
        <v>40140.480000000003</v>
      </c>
      <c r="J40" s="72"/>
    </row>
    <row r="41" spans="1:12" x14ac:dyDescent="0.25">
      <c r="A41" s="8">
        <v>8</v>
      </c>
      <c r="B41" s="623" t="s">
        <v>308</v>
      </c>
      <c r="C41" s="623"/>
      <c r="D41" s="6"/>
      <c r="E41" s="73">
        <v>769.12</v>
      </c>
      <c r="J41" s="73"/>
    </row>
    <row r="42" spans="1:12" x14ac:dyDescent="0.25">
      <c r="A42" s="8">
        <v>9</v>
      </c>
      <c r="B42" s="623" t="s">
        <v>309</v>
      </c>
      <c r="C42" s="623"/>
      <c r="D42" s="6"/>
      <c r="E42" s="73">
        <v>4088.95</v>
      </c>
      <c r="J42" s="73"/>
      <c r="L42" s="72"/>
    </row>
    <row r="43" spans="1:12" x14ac:dyDescent="0.25">
      <c r="A43" s="8">
        <v>10</v>
      </c>
      <c r="B43" s="623" t="s">
        <v>330</v>
      </c>
      <c r="C43" s="623"/>
      <c r="D43" s="6"/>
      <c r="E43" s="73">
        <v>67077.960000000006</v>
      </c>
      <c r="L43" s="72"/>
    </row>
    <row r="44" spans="1:12" x14ac:dyDescent="0.25">
      <c r="A44" s="8">
        <v>11</v>
      </c>
      <c r="B44" s="623" t="s">
        <v>311</v>
      </c>
      <c r="C44" s="623"/>
      <c r="D44" s="6"/>
      <c r="E44" s="73">
        <v>158053.13999999998</v>
      </c>
      <c r="J44" s="72"/>
    </row>
    <row r="45" spans="1:12" x14ac:dyDescent="0.25">
      <c r="A45" s="8">
        <v>12</v>
      </c>
      <c r="B45" s="623" t="s">
        <v>312</v>
      </c>
      <c r="C45" s="623"/>
      <c r="D45" s="6"/>
      <c r="E45" s="73">
        <v>160474.12</v>
      </c>
      <c r="J45" s="72"/>
      <c r="L45" s="72"/>
    </row>
    <row r="46" spans="1:12" x14ac:dyDescent="0.25">
      <c r="A46" s="8">
        <v>13</v>
      </c>
      <c r="B46" s="623" t="s">
        <v>313</v>
      </c>
      <c r="C46" s="623"/>
      <c r="D46" s="6"/>
      <c r="E46" s="81">
        <v>169820</v>
      </c>
      <c r="J46" s="72"/>
      <c r="L46" s="72"/>
    </row>
    <row r="47" spans="1:12" x14ac:dyDescent="0.25">
      <c r="A47" s="8">
        <v>14</v>
      </c>
      <c r="B47" s="279" t="s">
        <v>331</v>
      </c>
      <c r="C47" s="279"/>
      <c r="D47" s="6"/>
      <c r="E47" s="81">
        <v>16817.560000000001</v>
      </c>
      <c r="J47" s="72"/>
      <c r="L47" s="72"/>
    </row>
    <row r="48" spans="1:12" x14ac:dyDescent="0.25">
      <c r="A48" s="8">
        <v>15</v>
      </c>
      <c r="B48" s="623" t="s">
        <v>319</v>
      </c>
      <c r="C48" s="623"/>
      <c r="D48" s="6"/>
      <c r="E48" s="73">
        <v>792</v>
      </c>
      <c r="J48" s="72"/>
    </row>
    <row r="49" spans="1:12" x14ac:dyDescent="0.25">
      <c r="A49" s="8">
        <v>16</v>
      </c>
      <c r="B49" s="623" t="s">
        <v>314</v>
      </c>
      <c r="C49" s="623"/>
      <c r="D49" s="6"/>
      <c r="E49" s="73">
        <v>190850.64</v>
      </c>
      <c r="J49" s="72"/>
      <c r="L49" s="72"/>
    </row>
    <row r="50" spans="1:12" x14ac:dyDescent="0.25">
      <c r="A50" s="8">
        <v>17</v>
      </c>
      <c r="B50" s="623" t="s">
        <v>883</v>
      </c>
      <c r="C50" s="623"/>
      <c r="D50" s="6"/>
      <c r="E50" s="73">
        <v>152130.12</v>
      </c>
      <c r="L50" s="72"/>
    </row>
    <row r="51" spans="1:12" x14ac:dyDescent="0.25">
      <c r="A51" s="8">
        <v>18</v>
      </c>
      <c r="B51" s="530" t="s">
        <v>1349</v>
      </c>
      <c r="C51" s="531"/>
      <c r="D51" s="6"/>
      <c r="E51" s="73">
        <v>7678.28</v>
      </c>
      <c r="L51" s="72"/>
    </row>
    <row r="52" spans="1:12" x14ac:dyDescent="0.25">
      <c r="A52" s="8">
        <v>19</v>
      </c>
      <c r="B52" s="626" t="s">
        <v>4</v>
      </c>
      <c r="C52" s="627"/>
      <c r="D52" s="6"/>
      <c r="E52" s="73">
        <v>200702.40000000002</v>
      </c>
    </row>
    <row r="53" spans="1:12" x14ac:dyDescent="0.25">
      <c r="A53" s="8">
        <v>20</v>
      </c>
      <c r="B53" s="623" t="s">
        <v>367</v>
      </c>
      <c r="C53" s="623"/>
      <c r="D53" s="6"/>
      <c r="E53" s="73">
        <v>89485.39</v>
      </c>
      <c r="J53" s="72"/>
      <c r="L53" s="72"/>
    </row>
    <row r="54" spans="1:12" x14ac:dyDescent="0.25">
      <c r="A54" s="8">
        <v>21</v>
      </c>
      <c r="B54" s="626" t="s">
        <v>387</v>
      </c>
      <c r="C54" s="627"/>
      <c r="D54" s="6"/>
      <c r="E54" s="73">
        <v>54459.67</v>
      </c>
      <c r="L54" s="72"/>
    </row>
    <row r="55" spans="1:12" x14ac:dyDescent="0.25">
      <c r="A55" s="8">
        <v>22</v>
      </c>
      <c r="B55" s="626" t="s">
        <v>388</v>
      </c>
      <c r="C55" s="627"/>
      <c r="D55" s="6"/>
      <c r="E55" s="73">
        <v>7506.36</v>
      </c>
      <c r="L55" s="72"/>
    </row>
    <row r="56" spans="1:12" x14ac:dyDescent="0.25">
      <c r="A56" s="8">
        <v>23</v>
      </c>
      <c r="B56" s="626" t="s">
        <v>389</v>
      </c>
      <c r="C56" s="627"/>
      <c r="D56" s="6"/>
      <c r="E56" s="73">
        <v>150649.44</v>
      </c>
      <c r="L56" s="72"/>
    </row>
    <row r="57" spans="1:12" x14ac:dyDescent="0.25">
      <c r="A57" s="8">
        <v>24</v>
      </c>
      <c r="B57" s="626" t="s">
        <v>390</v>
      </c>
      <c r="C57" s="627"/>
      <c r="D57" s="6"/>
      <c r="E57" s="73">
        <v>12056.52</v>
      </c>
      <c r="L57" s="72"/>
    </row>
    <row r="58" spans="1:12" x14ac:dyDescent="0.25">
      <c r="A58" s="8">
        <v>25</v>
      </c>
      <c r="B58" s="624" t="s">
        <v>652</v>
      </c>
      <c r="C58" s="624"/>
      <c r="D58" s="6"/>
      <c r="E58" s="81">
        <f>SUM(E34:E57)</f>
        <v>1700377.8360000001</v>
      </c>
      <c r="J58" s="77"/>
    </row>
    <row r="59" spans="1:12" x14ac:dyDescent="0.25">
      <c r="A59" s="8">
        <v>26</v>
      </c>
      <c r="B59" s="624" t="s">
        <v>676</v>
      </c>
      <c r="C59" s="625"/>
      <c r="D59" s="6"/>
      <c r="E59" s="81">
        <f>E20</f>
        <v>1482577.12</v>
      </c>
      <c r="J59" s="352"/>
      <c r="K59" s="84"/>
    </row>
    <row r="60" spans="1:12" x14ac:dyDescent="0.25">
      <c r="A60" s="8"/>
      <c r="B60" s="624"/>
      <c r="C60" s="624"/>
      <c r="D60" s="6"/>
      <c r="E60" s="81"/>
      <c r="J60" s="156"/>
    </row>
    <row r="61" spans="1:12" x14ac:dyDescent="0.25">
      <c r="A61" s="8"/>
      <c r="B61" s="644"/>
      <c r="C61" s="645"/>
      <c r="D61" s="31"/>
      <c r="E61" s="73"/>
      <c r="F61" s="76"/>
    </row>
    <row r="63" spans="1:12" x14ac:dyDescent="0.25">
      <c r="A63" s="28" t="s">
        <v>32</v>
      </c>
      <c r="B63" s="5" t="s">
        <v>348</v>
      </c>
    </row>
    <row r="64" spans="1:12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33" t="s">
        <v>44</v>
      </c>
      <c r="D65" s="306" t="s">
        <v>611</v>
      </c>
      <c r="E65" s="119" t="s">
        <v>315</v>
      </c>
    </row>
    <row r="66" spans="1:6" ht="30" x14ac:dyDescent="0.25">
      <c r="A66" s="115" t="s">
        <v>9</v>
      </c>
      <c r="B66" s="543" t="s">
        <v>1065</v>
      </c>
      <c r="C66" s="544">
        <v>45166</v>
      </c>
      <c r="D66" s="56">
        <v>75</v>
      </c>
      <c r="E66" s="56">
        <v>55000</v>
      </c>
    </row>
    <row r="67" spans="1:6" x14ac:dyDescent="0.25">
      <c r="A67" s="116" t="s">
        <v>13</v>
      </c>
      <c r="B67" s="540" t="s">
        <v>1192</v>
      </c>
      <c r="C67" s="540" t="s">
        <v>1193</v>
      </c>
      <c r="D67" s="106">
        <v>35</v>
      </c>
      <c r="E67" s="106">
        <v>16500</v>
      </c>
    </row>
    <row r="68" spans="1:6" x14ac:dyDescent="0.25">
      <c r="A68" s="116">
        <v>3</v>
      </c>
      <c r="B68" s="540" t="s">
        <v>1201</v>
      </c>
      <c r="C68" s="540" t="s">
        <v>1202</v>
      </c>
      <c r="D68" s="106">
        <v>34</v>
      </c>
      <c r="E68" s="106">
        <v>16500</v>
      </c>
    </row>
    <row r="69" spans="1:6" x14ac:dyDescent="0.25">
      <c r="A69" s="116">
        <v>4</v>
      </c>
      <c r="B69" s="566" t="s">
        <v>1246</v>
      </c>
      <c r="C69" s="566" t="s">
        <v>1247</v>
      </c>
      <c r="D69" s="106">
        <v>54</v>
      </c>
      <c r="E69" s="106">
        <v>39000</v>
      </c>
    </row>
    <row r="70" spans="1:6" ht="30" x14ac:dyDescent="0.25">
      <c r="A70" s="116">
        <v>5</v>
      </c>
      <c r="B70" s="568" t="s">
        <v>1329</v>
      </c>
      <c r="C70" s="566" t="s">
        <v>1330</v>
      </c>
      <c r="D70" s="106">
        <v>7</v>
      </c>
      <c r="E70" s="106">
        <v>13200</v>
      </c>
    </row>
    <row r="71" spans="1:6" ht="30" x14ac:dyDescent="0.25">
      <c r="A71" s="116">
        <v>6</v>
      </c>
      <c r="B71" s="568" t="s">
        <v>1331</v>
      </c>
      <c r="C71" s="566" t="s">
        <v>1332</v>
      </c>
      <c r="D71" s="106">
        <v>6</v>
      </c>
      <c r="E71" s="106">
        <v>6000</v>
      </c>
    </row>
    <row r="72" spans="1:6" x14ac:dyDescent="0.25">
      <c r="A72" s="28" t="s">
        <v>33</v>
      </c>
      <c r="B72" s="28" t="s">
        <v>46</v>
      </c>
      <c r="C72" s="28"/>
      <c r="D72" s="28"/>
      <c r="E72" s="28"/>
      <c r="F72" s="28"/>
    </row>
    <row r="73" spans="1:6" x14ac:dyDescent="0.25">
      <c r="B73" s="28" t="s">
        <v>47</v>
      </c>
      <c r="C73" s="28"/>
      <c r="D73" s="28"/>
      <c r="E73" s="28"/>
      <c r="F73" s="28"/>
    </row>
    <row r="74" spans="1:6" x14ac:dyDescent="0.25">
      <c r="B74" s="28" t="s">
        <v>48</v>
      </c>
      <c r="C74" s="28"/>
      <c r="D74" s="28"/>
      <c r="E74" s="28"/>
      <c r="F74" s="28"/>
    </row>
    <row r="75" spans="1:6" x14ac:dyDescent="0.25">
      <c r="B75" s="59" t="s">
        <v>114</v>
      </c>
      <c r="C75" s="29"/>
      <c r="D75" s="29"/>
      <c r="E75" s="29"/>
      <c r="F75" s="29"/>
    </row>
    <row r="76" spans="1:6" x14ac:dyDescent="0.25">
      <c r="B76" s="59" t="s">
        <v>115</v>
      </c>
      <c r="C76" s="29"/>
      <c r="D76" s="29"/>
      <c r="E76" s="29"/>
      <c r="F76" s="29"/>
    </row>
    <row r="77" spans="1:6" x14ac:dyDescent="0.25">
      <c r="B77" s="59" t="s">
        <v>116</v>
      </c>
      <c r="C77" s="29"/>
      <c r="D77" s="29"/>
      <c r="E77" s="29"/>
      <c r="F77" s="29"/>
    </row>
    <row r="79" spans="1:6" x14ac:dyDescent="0.25">
      <c r="B79" s="574" t="s">
        <v>1022</v>
      </c>
    </row>
    <row r="92" spans="1:1" x14ac:dyDescent="0.25">
      <c r="A92" t="s">
        <v>5</v>
      </c>
    </row>
  </sheetData>
  <mergeCells count="30">
    <mergeCell ref="B40:C40"/>
    <mergeCell ref="B41:C41"/>
    <mergeCell ref="B42:C42"/>
    <mergeCell ref="B43:C43"/>
    <mergeCell ref="B44:C44"/>
    <mergeCell ref="B33:C33"/>
    <mergeCell ref="B35:C35"/>
    <mergeCell ref="B36:C36"/>
    <mergeCell ref="B38:C38"/>
    <mergeCell ref="B39:C39"/>
    <mergeCell ref="B11:F11"/>
    <mergeCell ref="B12:F12"/>
    <mergeCell ref="B5:E5"/>
    <mergeCell ref="B9:C9"/>
    <mergeCell ref="B10:E10"/>
    <mergeCell ref="B45:C45"/>
    <mergeCell ref="B46:C46"/>
    <mergeCell ref="B48:C48"/>
    <mergeCell ref="B49:C49"/>
    <mergeCell ref="B50:C50"/>
    <mergeCell ref="B61:C61"/>
    <mergeCell ref="B52:C52"/>
    <mergeCell ref="B53:C53"/>
    <mergeCell ref="B58:C58"/>
    <mergeCell ref="B59:C59"/>
    <mergeCell ref="B60:C60"/>
    <mergeCell ref="B54:C54"/>
    <mergeCell ref="B55:C55"/>
    <mergeCell ref="B56:C56"/>
    <mergeCell ref="B57:C57"/>
  </mergeCells>
  <pageMargins left="0.69930555555555596" right="0.69930555555555596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Лист48">
    <tabColor rgb="FF00B0F0"/>
  </sheetPr>
  <dimension ref="A1:L92"/>
  <sheetViews>
    <sheetView topLeftCell="A60" workbookViewId="0">
      <selection activeCell="K70" sqref="K70"/>
    </sheetView>
  </sheetViews>
  <sheetFormatPr defaultRowHeight="15" x14ac:dyDescent="0.25"/>
  <cols>
    <col min="1" max="1" width="4.5703125" customWidth="1"/>
    <col min="2" max="2" width="51.85546875" customWidth="1"/>
    <col min="3" max="3" width="11.42578125" customWidth="1"/>
    <col min="4" max="4" width="10.140625" customWidth="1"/>
    <col min="5" max="5" width="13.140625" customWidth="1"/>
    <col min="6" max="6" width="10" customWidth="1"/>
    <col min="10" max="10" width="10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109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365510.40000000002</v>
      </c>
    </row>
    <row r="14" spans="1:6" x14ac:dyDescent="0.25">
      <c r="A14" s="19"/>
      <c r="B14" s="5" t="s">
        <v>394</v>
      </c>
      <c r="C14" s="5"/>
      <c r="D14" s="18"/>
      <c r="E14" s="79">
        <v>287477.52</v>
      </c>
    </row>
    <row r="15" spans="1:6" x14ac:dyDescent="0.25">
      <c r="A15" s="13" t="s">
        <v>14</v>
      </c>
      <c r="B15" s="5" t="s">
        <v>392</v>
      </c>
      <c r="C15" s="5"/>
      <c r="D15" s="18"/>
      <c r="E15" s="79">
        <v>-176433.84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1911111.05</v>
      </c>
    </row>
    <row r="19" spans="1:6" x14ac:dyDescent="0.25">
      <c r="A19" s="13"/>
      <c r="B19" s="25" t="s">
        <v>19</v>
      </c>
      <c r="C19" s="26"/>
      <c r="D19" s="27"/>
      <c r="E19" s="15">
        <v>1833078.17</v>
      </c>
    </row>
    <row r="20" spans="1:6" x14ac:dyDescent="0.25">
      <c r="A20" s="13"/>
      <c r="B20" s="25" t="s">
        <v>20</v>
      </c>
      <c r="C20" s="26"/>
      <c r="D20" s="27"/>
      <c r="E20" s="16">
        <f>B22+E19</f>
        <v>1848078.17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15000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972</v>
      </c>
      <c r="C24" s="432">
        <v>44879</v>
      </c>
      <c r="D24" s="433">
        <v>0</v>
      </c>
      <c r="E24" s="434">
        <v>21216.41</v>
      </c>
      <c r="F24" s="267"/>
    </row>
    <row r="25" spans="1:6" x14ac:dyDescent="0.25">
      <c r="A25" s="13"/>
      <c r="B25" s="427" t="s">
        <v>973</v>
      </c>
      <c r="C25" s="432">
        <v>45170</v>
      </c>
      <c r="D25" s="433">
        <v>0</v>
      </c>
      <c r="E25" s="434">
        <v>6613.75</v>
      </c>
    </row>
    <row r="26" spans="1:6" x14ac:dyDescent="0.25">
      <c r="A26" s="13"/>
      <c r="B26" s="427" t="s">
        <v>574</v>
      </c>
      <c r="C26" s="432">
        <v>45301</v>
      </c>
      <c r="D26" s="433">
        <v>1460</v>
      </c>
      <c r="E26" s="434">
        <v>5488.36</v>
      </c>
    </row>
    <row r="27" spans="1:6" x14ac:dyDescent="0.25">
      <c r="A27" s="13"/>
      <c r="B27" s="427" t="s">
        <v>575</v>
      </c>
      <c r="C27" s="432">
        <v>44944</v>
      </c>
      <c r="D27" s="433">
        <v>0</v>
      </c>
      <c r="E27" s="434">
        <v>18053.28</v>
      </c>
    </row>
    <row r="28" spans="1:6" x14ac:dyDescent="0.25">
      <c r="A28" s="13"/>
      <c r="B28" s="427" t="s">
        <v>576</v>
      </c>
      <c r="C28" s="432">
        <v>45289</v>
      </c>
      <c r="D28" s="433">
        <v>5000</v>
      </c>
      <c r="E28" s="434">
        <v>5838.42</v>
      </c>
    </row>
    <row r="29" spans="1:6" x14ac:dyDescent="0.25">
      <c r="A29" s="13"/>
      <c r="B29" s="427" t="s">
        <v>279</v>
      </c>
      <c r="C29" s="432">
        <v>44118</v>
      </c>
      <c r="D29" s="433">
        <v>0</v>
      </c>
      <c r="E29" s="434">
        <v>78775.39</v>
      </c>
    </row>
    <row r="30" spans="1:6" x14ac:dyDescent="0.25">
      <c r="A30" s="13"/>
      <c r="B30" s="427" t="s">
        <v>280</v>
      </c>
      <c r="C30" s="432">
        <v>44602</v>
      </c>
      <c r="D30" s="433">
        <v>0</v>
      </c>
      <c r="E30" s="434">
        <v>46937.87</v>
      </c>
    </row>
    <row r="31" spans="1:6" x14ac:dyDescent="0.25">
      <c r="A31" s="13"/>
      <c r="B31" s="427" t="s">
        <v>974</v>
      </c>
      <c r="C31" s="432">
        <v>45260</v>
      </c>
      <c r="D31" s="433">
        <v>2358.33</v>
      </c>
      <c r="E31" s="434">
        <v>5809.58</v>
      </c>
    </row>
    <row r="32" spans="1:6" x14ac:dyDescent="0.25">
      <c r="A32" s="13"/>
      <c r="B32" s="427" t="s">
        <v>577</v>
      </c>
      <c r="C32" s="432">
        <v>44847</v>
      </c>
      <c r="D32" s="433">
        <v>0</v>
      </c>
      <c r="E32" s="434">
        <v>26048.959999999999</v>
      </c>
    </row>
    <row r="33" spans="1:12" x14ac:dyDescent="0.25">
      <c r="A33" s="13"/>
      <c r="B33" s="127"/>
      <c r="C33" s="128"/>
      <c r="D33" s="129"/>
      <c r="E33" s="130"/>
    </row>
    <row r="34" spans="1:12" x14ac:dyDescent="0.25">
      <c r="A34" s="13" t="s">
        <v>24</v>
      </c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40</v>
      </c>
      <c r="C35" s="11"/>
      <c r="D35" s="11"/>
      <c r="E35" s="14"/>
      <c r="F35" s="28"/>
    </row>
    <row r="36" spans="1:12" x14ac:dyDescent="0.25">
      <c r="A36" s="13"/>
      <c r="B36" s="11" t="s">
        <v>39</v>
      </c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626" t="s">
        <v>391</v>
      </c>
      <c r="C38" s="627"/>
      <c r="D38" s="6"/>
      <c r="E38" s="88">
        <v>167740.44</v>
      </c>
    </row>
    <row r="39" spans="1:12" x14ac:dyDescent="0.25">
      <c r="A39" s="8">
        <v>2</v>
      </c>
      <c r="B39" s="628" t="s">
        <v>306</v>
      </c>
      <c r="C39" s="628"/>
      <c r="D39" s="6"/>
      <c r="E39" s="73">
        <v>12348.96</v>
      </c>
    </row>
    <row r="40" spans="1:12" x14ac:dyDescent="0.25">
      <c r="A40" s="8">
        <v>3</v>
      </c>
      <c r="B40" s="623" t="s">
        <v>307</v>
      </c>
      <c r="C40" s="623"/>
      <c r="D40" s="6"/>
      <c r="E40" s="73">
        <v>55570.319999999992</v>
      </c>
    </row>
    <row r="41" spans="1:12" x14ac:dyDescent="0.25">
      <c r="A41" s="8">
        <v>4</v>
      </c>
      <c r="B41" s="31" t="s">
        <v>395</v>
      </c>
      <c r="C41" s="31"/>
      <c r="D41" s="6"/>
      <c r="E41" s="73">
        <v>11731.511999999999</v>
      </c>
    </row>
    <row r="42" spans="1:12" x14ac:dyDescent="0.25">
      <c r="A42" s="8">
        <v>5</v>
      </c>
      <c r="B42" s="623" t="s">
        <v>2</v>
      </c>
      <c r="C42" s="623"/>
      <c r="D42" s="6"/>
      <c r="E42" s="73">
        <v>3508</v>
      </c>
      <c r="J42" s="73"/>
      <c r="L42" s="72"/>
    </row>
    <row r="43" spans="1:12" x14ac:dyDescent="0.25">
      <c r="A43" s="8">
        <v>6</v>
      </c>
      <c r="B43" s="623" t="s">
        <v>3</v>
      </c>
      <c r="C43" s="623"/>
      <c r="D43" s="6"/>
      <c r="E43" s="73">
        <v>8000</v>
      </c>
      <c r="J43" s="73"/>
      <c r="L43" s="72"/>
    </row>
    <row r="44" spans="1:12" x14ac:dyDescent="0.25">
      <c r="A44" s="8">
        <v>7</v>
      </c>
      <c r="B44" s="628" t="s">
        <v>31</v>
      </c>
      <c r="C44" s="628"/>
      <c r="D44" s="6"/>
      <c r="E44" s="73">
        <v>49395.839999999997</v>
      </c>
      <c r="J44" s="72"/>
    </row>
    <row r="45" spans="1:12" x14ac:dyDescent="0.25">
      <c r="A45" s="8">
        <v>8</v>
      </c>
      <c r="B45" s="623" t="s">
        <v>308</v>
      </c>
      <c r="C45" s="623"/>
      <c r="D45" s="6"/>
      <c r="E45" s="73">
        <v>769.12</v>
      </c>
      <c r="J45" s="73"/>
      <c r="L45" s="72"/>
    </row>
    <row r="46" spans="1:12" x14ac:dyDescent="0.25">
      <c r="A46" s="8">
        <v>9</v>
      </c>
      <c r="B46" s="623" t="s">
        <v>309</v>
      </c>
      <c r="C46" s="623"/>
      <c r="D46" s="6"/>
      <c r="E46" s="73">
        <v>5097</v>
      </c>
      <c r="J46" s="73"/>
      <c r="L46" s="72"/>
    </row>
    <row r="47" spans="1:12" x14ac:dyDescent="0.25">
      <c r="A47" s="8">
        <v>10</v>
      </c>
      <c r="B47" s="623" t="s">
        <v>1375</v>
      </c>
      <c r="C47" s="623"/>
      <c r="D47" s="6"/>
      <c r="E47" s="73">
        <v>120402.35999999999</v>
      </c>
      <c r="J47" s="72"/>
    </row>
    <row r="48" spans="1:12" x14ac:dyDescent="0.25">
      <c r="A48" s="8">
        <v>11</v>
      </c>
      <c r="B48" s="279" t="s">
        <v>330</v>
      </c>
      <c r="C48" s="279"/>
      <c r="D48" s="6"/>
      <c r="E48" s="73">
        <v>7559.85</v>
      </c>
      <c r="J48" s="72"/>
    </row>
    <row r="49" spans="1:12" x14ac:dyDescent="0.25">
      <c r="A49" s="8">
        <v>12</v>
      </c>
      <c r="B49" s="279" t="s">
        <v>331</v>
      </c>
      <c r="C49" s="279"/>
      <c r="D49" s="6"/>
      <c r="E49" s="73">
        <v>18579.14</v>
      </c>
      <c r="J49" s="72"/>
    </row>
    <row r="50" spans="1:12" x14ac:dyDescent="0.25">
      <c r="A50" s="8">
        <v>13</v>
      </c>
      <c r="B50" s="623" t="s">
        <v>312</v>
      </c>
      <c r="C50" s="623"/>
      <c r="D50" s="6"/>
      <c r="E50" s="73">
        <v>182147.16</v>
      </c>
      <c r="J50" s="72"/>
      <c r="L50" s="72"/>
    </row>
    <row r="51" spans="1:12" x14ac:dyDescent="0.25">
      <c r="A51" s="8">
        <v>14</v>
      </c>
      <c r="B51" s="623" t="s">
        <v>313</v>
      </c>
      <c r="C51" s="623"/>
      <c r="D51" s="6"/>
      <c r="E51" s="81">
        <v>197583.35999999999</v>
      </c>
      <c r="J51" s="72"/>
      <c r="L51" s="72"/>
    </row>
    <row r="52" spans="1:12" x14ac:dyDescent="0.25">
      <c r="A52" s="8">
        <v>15</v>
      </c>
      <c r="B52" s="623" t="s">
        <v>319</v>
      </c>
      <c r="C52" s="623"/>
      <c r="D52" s="6"/>
      <c r="E52" s="73">
        <v>935</v>
      </c>
      <c r="J52" s="72"/>
    </row>
    <row r="53" spans="1:12" x14ac:dyDescent="0.25">
      <c r="A53" s="8">
        <v>16</v>
      </c>
      <c r="B53" s="623" t="s">
        <v>314</v>
      </c>
      <c r="C53" s="623"/>
      <c r="D53" s="6"/>
      <c r="E53" s="73">
        <v>53190.74</v>
      </c>
      <c r="J53" s="72"/>
      <c r="L53" s="72"/>
    </row>
    <row r="54" spans="1:12" x14ac:dyDescent="0.25">
      <c r="A54" s="8">
        <v>17</v>
      </c>
      <c r="B54" s="623" t="s">
        <v>883</v>
      </c>
      <c r="C54" s="623"/>
      <c r="D54" s="6"/>
      <c r="E54" s="73">
        <v>302772.82</v>
      </c>
      <c r="L54" s="72"/>
    </row>
    <row r="55" spans="1:12" x14ac:dyDescent="0.25">
      <c r="A55" s="8">
        <v>18</v>
      </c>
      <c r="B55" s="530" t="s">
        <v>1348</v>
      </c>
      <c r="C55" s="531"/>
      <c r="D55" s="6"/>
      <c r="E55" s="73">
        <v>15356.32</v>
      </c>
      <c r="L55" s="72"/>
    </row>
    <row r="56" spans="1:12" x14ac:dyDescent="0.25">
      <c r="A56" s="8">
        <v>19</v>
      </c>
      <c r="B56" s="626" t="s">
        <v>4</v>
      </c>
      <c r="C56" s="627"/>
      <c r="D56" s="6"/>
      <c r="E56" s="73">
        <v>261797.95199999999</v>
      </c>
    </row>
    <row r="57" spans="1:12" x14ac:dyDescent="0.25">
      <c r="A57" s="8">
        <v>20</v>
      </c>
      <c r="B57" s="623" t="s">
        <v>367</v>
      </c>
      <c r="C57" s="623"/>
      <c r="D57" s="6"/>
      <c r="E57" s="73">
        <v>111546.3</v>
      </c>
      <c r="J57" s="72"/>
      <c r="L57" s="72"/>
    </row>
    <row r="58" spans="1:12" x14ac:dyDescent="0.25">
      <c r="A58" s="8">
        <v>21</v>
      </c>
      <c r="B58" s="626" t="s">
        <v>387</v>
      </c>
      <c r="C58" s="627"/>
      <c r="D58" s="6"/>
      <c r="E58" s="73">
        <v>62247.48</v>
      </c>
      <c r="L58" s="72"/>
    </row>
    <row r="59" spans="1:12" x14ac:dyDescent="0.25">
      <c r="A59" s="8">
        <v>22</v>
      </c>
      <c r="B59" s="626" t="s">
        <v>388</v>
      </c>
      <c r="C59" s="627"/>
      <c r="D59" s="6"/>
      <c r="E59" s="73">
        <v>7864.8</v>
      </c>
      <c r="L59" s="72"/>
    </row>
    <row r="60" spans="1:12" x14ac:dyDescent="0.25">
      <c r="A60" s="8">
        <v>23</v>
      </c>
      <c r="B60" s="626" t="s">
        <v>389</v>
      </c>
      <c r="C60" s="627"/>
      <c r="D60" s="6"/>
      <c r="E60" s="73">
        <v>182391.48</v>
      </c>
      <c r="L60" s="72"/>
    </row>
    <row r="61" spans="1:12" x14ac:dyDescent="0.25">
      <c r="A61" s="8">
        <v>24</v>
      </c>
      <c r="B61" s="626" t="s">
        <v>390</v>
      </c>
      <c r="C61" s="627"/>
      <c r="D61" s="6"/>
      <c r="E61" s="73">
        <v>12636.12</v>
      </c>
      <c r="L61" s="72"/>
    </row>
    <row r="62" spans="1:12" x14ac:dyDescent="0.25">
      <c r="A62" s="8">
        <v>25</v>
      </c>
      <c r="B62" s="624" t="s">
        <v>652</v>
      </c>
      <c r="C62" s="624"/>
      <c r="D62" s="6"/>
      <c r="E62" s="81">
        <f>SUM(E38:E61)</f>
        <v>1851172.0740000003</v>
      </c>
      <c r="J62" s="77"/>
    </row>
    <row r="63" spans="1:12" x14ac:dyDescent="0.25">
      <c r="A63" s="8">
        <v>26</v>
      </c>
      <c r="B63" s="624" t="s">
        <v>676</v>
      </c>
      <c r="C63" s="625"/>
      <c r="D63" s="6"/>
      <c r="E63" s="81">
        <f>E20</f>
        <v>1848078.17</v>
      </c>
      <c r="J63" s="354"/>
      <c r="K63" s="76"/>
    </row>
    <row r="64" spans="1:12" x14ac:dyDescent="0.25">
      <c r="A64" s="8"/>
      <c r="B64" s="624"/>
      <c r="C64" s="624"/>
      <c r="D64" s="6"/>
      <c r="E64" s="81"/>
      <c r="J64" s="156"/>
    </row>
    <row r="65" spans="1:6" x14ac:dyDescent="0.25">
      <c r="A65" s="8"/>
      <c r="B65" s="644"/>
      <c r="C65" s="645"/>
      <c r="D65" s="31"/>
      <c r="E65" s="73"/>
      <c r="F65" s="76"/>
    </row>
    <row r="67" spans="1:6" x14ac:dyDescent="0.25">
      <c r="A67" s="28" t="s">
        <v>32</v>
      </c>
      <c r="B67" s="5" t="s">
        <v>348</v>
      </c>
    </row>
    <row r="68" spans="1:6" x14ac:dyDescent="0.25">
      <c r="B68" s="11" t="s">
        <v>37</v>
      </c>
    </row>
    <row r="69" spans="1:6" x14ac:dyDescent="0.25">
      <c r="A69" s="38" t="s">
        <v>27</v>
      </c>
      <c r="B69" s="36" t="s">
        <v>41</v>
      </c>
      <c r="C69" s="33" t="s">
        <v>44</v>
      </c>
      <c r="D69" s="292" t="s">
        <v>611</v>
      </c>
      <c r="E69" s="118" t="s">
        <v>45</v>
      </c>
    </row>
    <row r="70" spans="1:6" x14ac:dyDescent="0.25">
      <c r="A70" s="116">
        <v>6</v>
      </c>
      <c r="B70" s="117"/>
      <c r="C70" s="117"/>
      <c r="D70" s="106"/>
      <c r="E70" s="106"/>
    </row>
    <row r="71" spans="1:6" x14ac:dyDescent="0.25">
      <c r="A71" s="28" t="s">
        <v>33</v>
      </c>
      <c r="B71" s="28" t="s">
        <v>46</v>
      </c>
      <c r="C71" s="28"/>
      <c r="D71" s="28"/>
      <c r="E71" s="28"/>
      <c r="F71" s="28"/>
    </row>
    <row r="72" spans="1:6" x14ac:dyDescent="0.25">
      <c r="B72" s="28" t="s">
        <v>61</v>
      </c>
      <c r="C72" s="28"/>
      <c r="D72" s="28"/>
      <c r="E72" s="28"/>
      <c r="F72" s="28"/>
    </row>
    <row r="73" spans="1:6" x14ac:dyDescent="0.25">
      <c r="B73" s="28" t="s">
        <v>60</v>
      </c>
      <c r="C73" s="28"/>
      <c r="D73" s="28"/>
      <c r="E73" s="28"/>
      <c r="F73" s="28"/>
    </row>
    <row r="74" spans="1:6" x14ac:dyDescent="0.25">
      <c r="B74" s="59" t="s">
        <v>114</v>
      </c>
      <c r="C74" s="29"/>
      <c r="D74" s="29"/>
      <c r="E74" s="29"/>
      <c r="F74" s="29"/>
    </row>
    <row r="75" spans="1:6" x14ac:dyDescent="0.25">
      <c r="B75" s="59" t="s">
        <v>115</v>
      </c>
      <c r="C75" s="29"/>
      <c r="D75" s="29"/>
      <c r="E75" s="29"/>
      <c r="F75" s="29"/>
    </row>
    <row r="76" spans="1:6" x14ac:dyDescent="0.25">
      <c r="B76" s="59" t="s">
        <v>116</v>
      </c>
      <c r="C76" s="29"/>
      <c r="D76" s="29"/>
      <c r="E76" s="29"/>
      <c r="F76" s="29"/>
    </row>
    <row r="77" spans="1:6" x14ac:dyDescent="0.25">
      <c r="B77" s="50" t="s">
        <v>56</v>
      </c>
    </row>
    <row r="79" spans="1:6" x14ac:dyDescent="0.25">
      <c r="B79" s="574" t="s">
        <v>1022</v>
      </c>
    </row>
    <row r="92" spans="1:1" x14ac:dyDescent="0.25">
      <c r="A92" t="s">
        <v>5</v>
      </c>
    </row>
  </sheetData>
  <mergeCells count="30">
    <mergeCell ref="B44:C44"/>
    <mergeCell ref="B45:C45"/>
    <mergeCell ref="B46:C46"/>
    <mergeCell ref="B47:C47"/>
    <mergeCell ref="B37:C37"/>
    <mergeCell ref="B39:C39"/>
    <mergeCell ref="B40:C40"/>
    <mergeCell ref="B42:C42"/>
    <mergeCell ref="B43:C43"/>
    <mergeCell ref="B38:C38"/>
    <mergeCell ref="B11:F11"/>
    <mergeCell ref="B12:F12"/>
    <mergeCell ref="B5:E5"/>
    <mergeCell ref="B9:C9"/>
    <mergeCell ref="B10:E10"/>
    <mergeCell ref="B65:C65"/>
    <mergeCell ref="B56:C56"/>
    <mergeCell ref="B57:C57"/>
    <mergeCell ref="B62:C62"/>
    <mergeCell ref="B63:C63"/>
    <mergeCell ref="B64:C64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</mergeCells>
  <pageMargins left="0.69930555555555596" right="0.69930555555555596" top="0.75" bottom="0.75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Лист49">
    <tabColor rgb="FF00B0F0"/>
  </sheetPr>
  <dimension ref="A1:L90"/>
  <sheetViews>
    <sheetView tabSelected="1" topLeftCell="A62" workbookViewId="0">
      <selection activeCell="M72" sqref="M7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1.7109375" customWidth="1"/>
    <col min="6" max="6" width="10" customWidth="1"/>
    <col min="10" max="11" width="9.5703125" bestFit="1" customWidth="1"/>
    <col min="12" max="12" width="11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739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110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302163.69</v>
      </c>
    </row>
    <row r="14" spans="1:6" x14ac:dyDescent="0.25">
      <c r="A14" s="19"/>
      <c r="B14" s="5" t="s">
        <v>394</v>
      </c>
      <c r="C14" s="5"/>
      <c r="D14" s="18"/>
      <c r="E14" s="79">
        <v>305899.88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-266981.96999999997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1237505.06</v>
      </c>
    </row>
    <row r="19" spans="1:6" x14ac:dyDescent="0.25">
      <c r="A19" s="13"/>
      <c r="B19" s="25" t="s">
        <v>19</v>
      </c>
      <c r="C19" s="26"/>
      <c r="D19" s="27"/>
      <c r="E19" s="15">
        <v>1245786.4099999999</v>
      </c>
    </row>
    <row r="20" spans="1:6" x14ac:dyDescent="0.25">
      <c r="A20" s="13"/>
      <c r="B20" s="25" t="s">
        <v>20</v>
      </c>
      <c r="C20" s="26"/>
      <c r="D20" s="27"/>
      <c r="E20" s="16">
        <f>B22+E19</f>
        <v>1260486.4099999999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14700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281</v>
      </c>
      <c r="C24" s="432">
        <v>45302</v>
      </c>
      <c r="D24" s="433">
        <v>1850.98</v>
      </c>
      <c r="E24" s="434">
        <v>44251.74</v>
      </c>
      <c r="F24" s="267"/>
    </row>
    <row r="25" spans="1:6" x14ac:dyDescent="0.25">
      <c r="A25" s="13"/>
      <c r="B25" s="427" t="s">
        <v>282</v>
      </c>
      <c r="C25" s="432">
        <v>45302</v>
      </c>
      <c r="D25" s="433">
        <v>1580.24</v>
      </c>
      <c r="E25" s="434">
        <v>7267.57</v>
      </c>
    </row>
    <row r="26" spans="1:6" x14ac:dyDescent="0.25">
      <c r="A26" s="13"/>
      <c r="B26" s="427" t="s">
        <v>975</v>
      </c>
      <c r="C26" s="432">
        <v>45299</v>
      </c>
      <c r="D26" s="433">
        <v>3092</v>
      </c>
      <c r="E26" s="434">
        <v>4022.92</v>
      </c>
    </row>
    <row r="27" spans="1:6" x14ac:dyDescent="0.25">
      <c r="A27" s="13"/>
      <c r="B27" s="427" t="s">
        <v>578</v>
      </c>
      <c r="C27" s="432">
        <v>45309</v>
      </c>
      <c r="D27" s="433">
        <v>1718.56</v>
      </c>
      <c r="E27" s="434">
        <v>3669.4</v>
      </c>
    </row>
    <row r="28" spans="1:6" x14ac:dyDescent="0.25">
      <c r="A28" s="13"/>
      <c r="B28" s="427" t="s">
        <v>976</v>
      </c>
      <c r="C28" s="432">
        <v>45301</v>
      </c>
      <c r="D28" s="433">
        <v>3000</v>
      </c>
      <c r="E28" s="434">
        <v>8043.1</v>
      </c>
    </row>
    <row r="29" spans="1:6" x14ac:dyDescent="0.25">
      <c r="A29" s="13"/>
      <c r="B29" s="427" t="s">
        <v>579</v>
      </c>
      <c r="C29" s="432">
        <v>44680</v>
      </c>
      <c r="D29" s="433">
        <v>0</v>
      </c>
      <c r="E29" s="434">
        <v>32579.11</v>
      </c>
    </row>
    <row r="30" spans="1:6" x14ac:dyDescent="0.25">
      <c r="A30" s="13" t="s">
        <v>24</v>
      </c>
      <c r="B30" s="11" t="s">
        <v>38</v>
      </c>
      <c r="C30" s="11"/>
      <c r="D30" s="11"/>
      <c r="E30" s="130"/>
      <c r="F30" s="28"/>
    </row>
    <row r="31" spans="1:6" x14ac:dyDescent="0.25">
      <c r="A31" s="13"/>
      <c r="B31" s="11" t="s">
        <v>40</v>
      </c>
      <c r="C31" s="11"/>
      <c r="D31" s="11"/>
      <c r="E31" s="14"/>
      <c r="F31" s="28"/>
    </row>
    <row r="32" spans="1:6" x14ac:dyDescent="0.25">
      <c r="A32" s="13"/>
      <c r="B32" s="11" t="s">
        <v>39</v>
      </c>
      <c r="C32" s="5"/>
      <c r="D32" s="5"/>
      <c r="E32" s="1"/>
    </row>
    <row r="33" spans="1:12" x14ac:dyDescent="0.25">
      <c r="A33" s="13"/>
      <c r="B33" s="24" t="s">
        <v>25</v>
      </c>
      <c r="C33" s="5"/>
      <c r="D33" s="5"/>
      <c r="E33" s="1"/>
    </row>
    <row r="34" spans="1:12" x14ac:dyDescent="0.25">
      <c r="A34" s="13"/>
      <c r="B34" s="24" t="s">
        <v>26</v>
      </c>
      <c r="C34" s="5"/>
      <c r="D34" s="5"/>
      <c r="E34" s="1"/>
    </row>
    <row r="35" spans="1:12" x14ac:dyDescent="0.25">
      <c r="A35" s="13"/>
      <c r="B35" s="24"/>
      <c r="C35" s="5"/>
      <c r="D35" s="5"/>
      <c r="E35" s="1"/>
    </row>
    <row r="36" spans="1:12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2" x14ac:dyDescent="0.25">
      <c r="A37" s="8">
        <v>1</v>
      </c>
      <c r="B37" s="9" t="s">
        <v>391</v>
      </c>
      <c r="C37" s="60"/>
      <c r="D37" s="6"/>
      <c r="E37" s="88">
        <v>118469.7</v>
      </c>
      <c r="J37" s="72"/>
      <c r="L37" s="72"/>
    </row>
    <row r="38" spans="1:12" x14ac:dyDescent="0.25">
      <c r="A38" s="8">
        <v>2</v>
      </c>
      <c r="B38" s="628" t="s">
        <v>306</v>
      </c>
      <c r="C38" s="628"/>
      <c r="D38" s="6"/>
      <c r="E38" s="73">
        <v>12892.68</v>
      </c>
    </row>
    <row r="39" spans="1:12" x14ac:dyDescent="0.25">
      <c r="A39" s="8">
        <v>3</v>
      </c>
      <c r="B39" s="623" t="s">
        <v>307</v>
      </c>
      <c r="C39" s="623"/>
      <c r="D39" s="6"/>
      <c r="E39" s="73">
        <v>38678.04</v>
      </c>
    </row>
    <row r="40" spans="1:12" x14ac:dyDescent="0.25">
      <c r="A40" s="8">
        <v>4</v>
      </c>
      <c r="B40" s="31" t="s">
        <v>395</v>
      </c>
      <c r="C40" s="31"/>
      <c r="D40" s="6"/>
      <c r="E40" s="73">
        <v>11603.412000000002</v>
      </c>
    </row>
    <row r="41" spans="1:12" x14ac:dyDescent="0.25">
      <c r="A41" s="8">
        <v>5</v>
      </c>
      <c r="B41" s="623" t="s">
        <v>2</v>
      </c>
      <c r="C41" s="623"/>
      <c r="D41" s="6"/>
      <c r="E41" s="73">
        <v>3348</v>
      </c>
      <c r="J41" s="73"/>
      <c r="L41" s="72"/>
    </row>
    <row r="42" spans="1:12" x14ac:dyDescent="0.25">
      <c r="A42" s="8">
        <v>6</v>
      </c>
      <c r="B42" s="623" t="s">
        <v>3</v>
      </c>
      <c r="C42" s="623"/>
      <c r="D42" s="6"/>
      <c r="E42" s="73">
        <v>8000</v>
      </c>
      <c r="J42" s="73"/>
      <c r="L42" s="72"/>
    </row>
    <row r="43" spans="1:12" x14ac:dyDescent="0.25">
      <c r="A43" s="8">
        <v>7</v>
      </c>
      <c r="B43" s="628" t="s">
        <v>31</v>
      </c>
      <c r="C43" s="628"/>
      <c r="D43" s="6"/>
      <c r="E43" s="73">
        <v>34380.480000000003</v>
      </c>
      <c r="J43" s="72"/>
    </row>
    <row r="44" spans="1:12" x14ac:dyDescent="0.25">
      <c r="A44" s="8">
        <v>8</v>
      </c>
      <c r="B44" s="623" t="s">
        <v>308</v>
      </c>
      <c r="C44" s="623"/>
      <c r="D44" s="6"/>
      <c r="E44" s="73">
        <v>384.56</v>
      </c>
      <c r="J44" s="73"/>
      <c r="L44" s="72"/>
    </row>
    <row r="45" spans="1:12" x14ac:dyDescent="0.25">
      <c r="A45" s="8">
        <v>9</v>
      </c>
      <c r="B45" s="623" t="s">
        <v>309</v>
      </c>
      <c r="C45" s="623"/>
      <c r="D45" s="6"/>
      <c r="E45" s="73">
        <v>3476.42</v>
      </c>
      <c r="J45" s="73"/>
      <c r="L45" s="72"/>
    </row>
    <row r="46" spans="1:12" x14ac:dyDescent="0.25">
      <c r="A46" s="8">
        <v>10</v>
      </c>
      <c r="B46" s="628" t="s">
        <v>310</v>
      </c>
      <c r="C46" s="628"/>
      <c r="D46" s="6"/>
      <c r="E46" s="73">
        <v>0</v>
      </c>
      <c r="J46" s="72"/>
      <c r="L46" s="72"/>
    </row>
    <row r="47" spans="1:12" x14ac:dyDescent="0.25">
      <c r="A47" s="8">
        <v>11</v>
      </c>
      <c r="B47" s="623" t="s">
        <v>311</v>
      </c>
      <c r="C47" s="623"/>
      <c r="D47" s="6"/>
      <c r="E47" s="73">
        <v>129157</v>
      </c>
      <c r="G47" s="83"/>
      <c r="J47" s="72"/>
    </row>
    <row r="48" spans="1:12" x14ac:dyDescent="0.25">
      <c r="A48" s="8">
        <v>12</v>
      </c>
      <c r="B48" s="623" t="s">
        <v>312</v>
      </c>
      <c r="C48" s="623"/>
      <c r="D48" s="6"/>
      <c r="E48" s="73">
        <v>178348.74000000002</v>
      </c>
      <c r="G48" s="83"/>
      <c r="J48" s="72"/>
    </row>
    <row r="49" spans="1:12" x14ac:dyDescent="0.25">
      <c r="A49" s="8">
        <v>13</v>
      </c>
      <c r="B49" s="279" t="s">
        <v>331</v>
      </c>
      <c r="C49" s="279"/>
      <c r="D49" s="6"/>
      <c r="E49" s="73">
        <v>10917.57</v>
      </c>
      <c r="G49" s="83"/>
      <c r="J49" s="72"/>
    </row>
    <row r="50" spans="1:12" x14ac:dyDescent="0.25">
      <c r="A50" s="8">
        <v>14</v>
      </c>
      <c r="B50" s="623" t="s">
        <v>883</v>
      </c>
      <c r="C50" s="623"/>
      <c r="D50" s="6"/>
      <c r="E50" s="81">
        <v>214491.17</v>
      </c>
      <c r="G50" s="83"/>
      <c r="L50" s="72"/>
    </row>
    <row r="51" spans="1:12" x14ac:dyDescent="0.25">
      <c r="A51" s="8">
        <v>15</v>
      </c>
      <c r="B51" s="626" t="s">
        <v>319</v>
      </c>
      <c r="C51" s="627"/>
      <c r="D51" s="6"/>
      <c r="E51" s="73">
        <v>654</v>
      </c>
    </row>
    <row r="52" spans="1:12" x14ac:dyDescent="0.25">
      <c r="A52" s="8">
        <v>16</v>
      </c>
      <c r="B52" s="623" t="s">
        <v>314</v>
      </c>
      <c r="C52" s="623"/>
      <c r="D52" s="6"/>
      <c r="E52" s="73">
        <v>135096.74</v>
      </c>
      <c r="J52" s="72"/>
      <c r="L52" s="72"/>
    </row>
    <row r="53" spans="1:12" x14ac:dyDescent="0.25">
      <c r="A53" s="8">
        <v>17</v>
      </c>
      <c r="B53" s="626" t="s">
        <v>344</v>
      </c>
      <c r="C53" s="627"/>
      <c r="D53" s="6"/>
      <c r="E53" s="73">
        <v>17441.2</v>
      </c>
      <c r="L53" s="72"/>
    </row>
    <row r="54" spans="1:12" x14ac:dyDescent="0.25">
      <c r="A54" s="8">
        <v>18</v>
      </c>
      <c r="B54" s="623" t="s">
        <v>1349</v>
      </c>
      <c r="C54" s="623"/>
      <c r="D54" s="6"/>
      <c r="E54" s="73">
        <v>11517.24</v>
      </c>
      <c r="L54" s="72"/>
    </row>
    <row r="55" spans="1:12" x14ac:dyDescent="0.25">
      <c r="A55" s="8">
        <v>19</v>
      </c>
      <c r="B55" s="623" t="s">
        <v>328</v>
      </c>
      <c r="C55" s="623"/>
      <c r="D55" s="6"/>
      <c r="E55" s="73">
        <v>1719.0240000000001</v>
      </c>
      <c r="J55" s="72"/>
    </row>
    <row r="56" spans="1:12" x14ac:dyDescent="0.25">
      <c r="A56" s="8">
        <v>20</v>
      </c>
      <c r="B56" s="626" t="s">
        <v>4</v>
      </c>
      <c r="C56" s="627"/>
      <c r="D56" s="6"/>
      <c r="E56" s="73">
        <v>171902.40000000002</v>
      </c>
    </row>
    <row r="57" spans="1:12" x14ac:dyDescent="0.25">
      <c r="A57" s="8">
        <v>21</v>
      </c>
      <c r="B57" s="623" t="s">
        <v>366</v>
      </c>
      <c r="C57" s="623"/>
      <c r="D57" s="6"/>
      <c r="E57" s="73">
        <v>76080.44</v>
      </c>
      <c r="J57" s="72"/>
      <c r="L57" s="72"/>
    </row>
    <row r="58" spans="1:12" x14ac:dyDescent="0.25">
      <c r="A58" s="8">
        <v>22</v>
      </c>
      <c r="B58" s="626" t="s">
        <v>387</v>
      </c>
      <c r="C58" s="627"/>
      <c r="D58" s="6"/>
      <c r="E58" s="73">
        <v>30259.919999999998</v>
      </c>
      <c r="L58" s="72"/>
    </row>
    <row r="59" spans="1:12" x14ac:dyDescent="0.25">
      <c r="A59" s="8">
        <v>23</v>
      </c>
      <c r="B59" s="626" t="s">
        <v>388</v>
      </c>
      <c r="C59" s="627"/>
      <c r="D59" s="6"/>
      <c r="E59" s="73">
        <v>4466.47</v>
      </c>
      <c r="L59" s="72"/>
    </row>
    <row r="60" spans="1:12" x14ac:dyDescent="0.25">
      <c r="A60" s="8">
        <v>24</v>
      </c>
      <c r="B60" s="626" t="s">
        <v>389</v>
      </c>
      <c r="C60" s="627"/>
      <c r="D60" s="6"/>
      <c r="E60" s="73">
        <v>140282.19</v>
      </c>
      <c r="L60" s="72"/>
    </row>
    <row r="61" spans="1:12" x14ac:dyDescent="0.25">
      <c r="A61" s="8">
        <v>25</v>
      </c>
      <c r="B61" s="626" t="s">
        <v>390</v>
      </c>
      <c r="C61" s="627"/>
      <c r="D61" s="6"/>
      <c r="E61" s="73">
        <v>7173.87</v>
      </c>
      <c r="L61" s="72"/>
    </row>
    <row r="62" spans="1:12" x14ac:dyDescent="0.25">
      <c r="A62" s="8">
        <v>26</v>
      </c>
      <c r="B62" s="624" t="s">
        <v>652</v>
      </c>
      <c r="C62" s="624"/>
      <c r="D62" s="6"/>
      <c r="E62" s="81">
        <f>SUM(E37:E61)</f>
        <v>1360741.2659999998</v>
      </c>
      <c r="J62" s="77"/>
    </row>
    <row r="63" spans="1:12" x14ac:dyDescent="0.25">
      <c r="A63" s="8">
        <v>27</v>
      </c>
      <c r="B63" s="624" t="s">
        <v>676</v>
      </c>
      <c r="C63" s="625"/>
      <c r="D63" s="6"/>
      <c r="E63" s="81">
        <f>E20</f>
        <v>1260486.4099999999</v>
      </c>
      <c r="J63" s="354"/>
      <c r="K63" s="77"/>
    </row>
    <row r="64" spans="1:12" x14ac:dyDescent="0.25">
      <c r="A64" s="8"/>
      <c r="B64" s="624"/>
      <c r="C64" s="624"/>
      <c r="D64" s="6"/>
      <c r="E64" s="81"/>
      <c r="J64" s="156"/>
    </row>
    <row r="65" spans="1:6" x14ac:dyDescent="0.25">
      <c r="A65" s="8"/>
      <c r="B65" s="644"/>
      <c r="C65" s="645"/>
      <c r="D65" s="31"/>
      <c r="E65" s="73"/>
    </row>
    <row r="66" spans="1:6" x14ac:dyDescent="0.25">
      <c r="F66" s="76"/>
    </row>
    <row r="67" spans="1:6" x14ac:dyDescent="0.25">
      <c r="A67" s="28" t="s">
        <v>32</v>
      </c>
      <c r="B67" s="28" t="s">
        <v>120</v>
      </c>
      <c r="C67" s="28"/>
      <c r="D67" s="28"/>
      <c r="E67" s="28"/>
      <c r="F67" s="28"/>
    </row>
    <row r="68" spans="1:6" x14ac:dyDescent="0.25">
      <c r="B68" s="28" t="s">
        <v>122</v>
      </c>
      <c r="C68" s="28"/>
      <c r="D68" s="28"/>
      <c r="E68" s="28"/>
      <c r="F68" s="28"/>
    </row>
    <row r="69" spans="1:6" x14ac:dyDescent="0.25">
      <c r="B69" s="28" t="s">
        <v>121</v>
      </c>
      <c r="C69" s="28"/>
      <c r="D69" s="28"/>
      <c r="E69" s="28"/>
      <c r="F69" s="28"/>
    </row>
    <row r="70" spans="1:6" x14ac:dyDescent="0.25">
      <c r="B70" s="59" t="s">
        <v>117</v>
      </c>
      <c r="C70" s="29"/>
      <c r="D70" s="29"/>
      <c r="E70" s="29"/>
      <c r="F70" s="29"/>
    </row>
    <row r="71" spans="1:6" x14ac:dyDescent="0.25">
      <c r="B71" s="59" t="s">
        <v>115</v>
      </c>
      <c r="C71" s="29"/>
      <c r="D71" s="29"/>
      <c r="E71" s="29"/>
      <c r="F71" s="29"/>
    </row>
    <row r="72" spans="1:6" x14ac:dyDescent="0.25">
      <c r="B72" s="59" t="s">
        <v>116</v>
      </c>
      <c r="C72" s="29"/>
      <c r="D72" s="29"/>
      <c r="E72" s="29"/>
      <c r="F72" s="29"/>
    </row>
    <row r="73" spans="1:6" x14ac:dyDescent="0.25">
      <c r="A73" s="28">
        <v>7</v>
      </c>
      <c r="B73" s="5" t="s">
        <v>348</v>
      </c>
    </row>
    <row r="74" spans="1:6" x14ac:dyDescent="0.25">
      <c r="B74" s="11" t="s">
        <v>37</v>
      </c>
    </row>
    <row r="75" spans="1:6" x14ac:dyDescent="0.25">
      <c r="A75" s="38" t="s">
        <v>27</v>
      </c>
      <c r="B75" s="36" t="s">
        <v>41</v>
      </c>
      <c r="C75" s="33" t="s">
        <v>44</v>
      </c>
      <c r="D75" s="288" t="s">
        <v>611</v>
      </c>
      <c r="E75" s="33" t="s">
        <v>45</v>
      </c>
    </row>
    <row r="76" spans="1:6" x14ac:dyDescent="0.25">
      <c r="A76" s="115" t="s">
        <v>9</v>
      </c>
      <c r="B76" s="535" t="s">
        <v>1106</v>
      </c>
      <c r="C76" s="547">
        <v>45237</v>
      </c>
      <c r="D76" s="56">
        <v>107</v>
      </c>
      <c r="E76" s="56">
        <v>25500</v>
      </c>
    </row>
    <row r="77" spans="1:6" x14ac:dyDescent="0.25">
      <c r="A77" s="116" t="s">
        <v>13</v>
      </c>
      <c r="B77" s="535" t="s">
        <v>1173</v>
      </c>
      <c r="C77" s="537" t="s">
        <v>1174</v>
      </c>
      <c r="D77" s="106">
        <v>39</v>
      </c>
      <c r="E77" s="106">
        <v>20500</v>
      </c>
    </row>
    <row r="78" spans="1:6" x14ac:dyDescent="0.25">
      <c r="A78" s="106">
        <v>3</v>
      </c>
      <c r="B78" s="535" t="s">
        <v>1175</v>
      </c>
      <c r="C78" s="537" t="s">
        <v>1174</v>
      </c>
      <c r="D78" s="106">
        <v>36</v>
      </c>
      <c r="E78" s="106">
        <v>11500</v>
      </c>
    </row>
    <row r="79" spans="1:6" x14ac:dyDescent="0.25">
      <c r="A79" s="106">
        <v>4</v>
      </c>
      <c r="B79" s="566" t="s">
        <v>1274</v>
      </c>
      <c r="C79" s="581" t="s">
        <v>1275</v>
      </c>
      <c r="D79" s="106">
        <v>39</v>
      </c>
      <c r="E79" s="106">
        <v>19787</v>
      </c>
    </row>
    <row r="80" spans="1:6" x14ac:dyDescent="0.25">
      <c r="A80" s="106">
        <v>5</v>
      </c>
      <c r="B80" s="287"/>
      <c r="C80" s="299"/>
      <c r="D80" s="106"/>
      <c r="E80" s="106"/>
    </row>
    <row r="81" spans="1:2" x14ac:dyDescent="0.25">
      <c r="B81" s="574" t="s">
        <v>1022</v>
      </c>
    </row>
    <row r="90" spans="1:2" x14ac:dyDescent="0.25">
      <c r="A90" t="s">
        <v>5</v>
      </c>
    </row>
  </sheetData>
  <mergeCells count="32">
    <mergeCell ref="B43:C43"/>
    <mergeCell ref="B44:C44"/>
    <mergeCell ref="B45:C45"/>
    <mergeCell ref="B46:C46"/>
    <mergeCell ref="B47:C47"/>
    <mergeCell ref="B36:C36"/>
    <mergeCell ref="B38:C38"/>
    <mergeCell ref="B39:C39"/>
    <mergeCell ref="B41:C41"/>
    <mergeCell ref="B42:C42"/>
    <mergeCell ref="B11:F11"/>
    <mergeCell ref="B12:F12"/>
    <mergeCell ref="B5:E5"/>
    <mergeCell ref="B9:C9"/>
    <mergeCell ref="B10:E10"/>
    <mergeCell ref="B48:C48"/>
    <mergeCell ref="B50:C50"/>
    <mergeCell ref="B51:C51"/>
    <mergeCell ref="B52:C52"/>
    <mergeCell ref="B55:C55"/>
    <mergeCell ref="B53:C53"/>
    <mergeCell ref="B54:C54"/>
    <mergeCell ref="B65:C65"/>
    <mergeCell ref="B56:C56"/>
    <mergeCell ref="B57:C57"/>
    <mergeCell ref="B62:C62"/>
    <mergeCell ref="B63:C63"/>
    <mergeCell ref="B64:C64"/>
    <mergeCell ref="B58:C58"/>
    <mergeCell ref="B59:C59"/>
    <mergeCell ref="B60:C60"/>
    <mergeCell ref="B61:C61"/>
  </mergeCells>
  <pageMargins left="0.75" right="0.75" top="1" bottom="1" header="0.51180555555555596" footer="0.51180555555555596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Лист50">
    <tabColor rgb="FF00B0F0"/>
  </sheetPr>
  <dimension ref="A1:L102"/>
  <sheetViews>
    <sheetView topLeftCell="A70" workbookViewId="0">
      <selection activeCell="L77" sqref="L77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28515625" customWidth="1"/>
    <col min="6" max="6" width="10" customWidth="1"/>
    <col min="8" max="8" width="9.5703125" bestFit="1" customWidth="1"/>
    <col min="10" max="10" width="10.7109375" customWidth="1"/>
    <col min="12" max="12" width="10.7109375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740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534767.30000000005</v>
      </c>
    </row>
    <row r="14" spans="1:6" x14ac:dyDescent="0.25">
      <c r="A14" s="19"/>
      <c r="B14" s="5" t="s">
        <v>394</v>
      </c>
      <c r="C14" s="5"/>
      <c r="D14" s="18"/>
      <c r="E14" s="79">
        <v>524875.96</v>
      </c>
    </row>
    <row r="15" spans="1:6" x14ac:dyDescent="0.25">
      <c r="A15" s="13" t="s">
        <v>14</v>
      </c>
      <c r="B15" s="5" t="s">
        <v>654</v>
      </c>
      <c r="C15" s="5"/>
      <c r="D15" s="18"/>
      <c r="E15" s="79">
        <v>269340.03999999998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1082197.29</v>
      </c>
    </row>
    <row r="19" spans="1:6" x14ac:dyDescent="0.25">
      <c r="A19" s="13"/>
      <c r="B19" s="25" t="s">
        <v>19</v>
      </c>
      <c r="C19" s="26"/>
      <c r="D19" s="27"/>
      <c r="E19" s="15">
        <v>1072429.04</v>
      </c>
    </row>
    <row r="20" spans="1:6" x14ac:dyDescent="0.25">
      <c r="A20" s="13"/>
      <c r="B20" s="25" t="s">
        <v>20</v>
      </c>
      <c r="C20" s="26"/>
      <c r="D20" s="27"/>
      <c r="E20" s="16">
        <f>B22+E19</f>
        <v>1090129.04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17700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283</v>
      </c>
      <c r="C24" s="432">
        <v>45205</v>
      </c>
      <c r="D24" s="433">
        <v>0</v>
      </c>
      <c r="E24" s="434">
        <v>16624.43</v>
      </c>
      <c r="F24" s="267"/>
    </row>
    <row r="25" spans="1:6" x14ac:dyDescent="0.25">
      <c r="A25" s="13"/>
      <c r="B25" s="427" t="s">
        <v>284</v>
      </c>
      <c r="C25" s="432">
        <v>45241</v>
      </c>
      <c r="D25" s="433">
        <v>0</v>
      </c>
      <c r="E25" s="434">
        <v>6607.51</v>
      </c>
    </row>
    <row r="26" spans="1:6" x14ac:dyDescent="0.25">
      <c r="A26" s="13"/>
      <c r="B26" s="427" t="s">
        <v>977</v>
      </c>
      <c r="C26" s="432">
        <v>45142</v>
      </c>
      <c r="D26" s="433">
        <v>0</v>
      </c>
      <c r="E26" s="434">
        <v>5328.29</v>
      </c>
    </row>
    <row r="27" spans="1:6" x14ac:dyDescent="0.25">
      <c r="A27" s="13"/>
      <c r="B27" s="427" t="s">
        <v>580</v>
      </c>
      <c r="C27" s="432">
        <v>45225</v>
      </c>
      <c r="D27" s="433">
        <v>0</v>
      </c>
      <c r="E27" s="434">
        <v>14194.62</v>
      </c>
    </row>
    <row r="28" spans="1:6" x14ac:dyDescent="0.25">
      <c r="A28" s="13"/>
      <c r="B28" s="427" t="s">
        <v>285</v>
      </c>
      <c r="C28" s="432">
        <v>43846</v>
      </c>
      <c r="D28" s="433">
        <v>0</v>
      </c>
      <c r="E28" s="434">
        <v>45244.3</v>
      </c>
    </row>
    <row r="29" spans="1:6" x14ac:dyDescent="0.25">
      <c r="A29" s="13"/>
      <c r="B29" s="427" t="s">
        <v>286</v>
      </c>
      <c r="C29" s="432">
        <v>43288</v>
      </c>
      <c r="D29" s="433">
        <v>0</v>
      </c>
      <c r="E29" s="434">
        <v>56245.07</v>
      </c>
    </row>
    <row r="30" spans="1:6" x14ac:dyDescent="0.25">
      <c r="A30" s="13"/>
      <c r="B30" s="427" t="s">
        <v>978</v>
      </c>
      <c r="C30" s="432">
        <v>44757</v>
      </c>
      <c r="D30" s="433">
        <v>0</v>
      </c>
      <c r="E30" s="434">
        <v>9108.6</v>
      </c>
    </row>
    <row r="31" spans="1:6" x14ac:dyDescent="0.25">
      <c r="A31" s="13"/>
      <c r="B31" s="427" t="s">
        <v>287</v>
      </c>
      <c r="C31" s="432">
        <v>45305</v>
      </c>
      <c r="D31" s="433">
        <v>1187.76</v>
      </c>
      <c r="E31" s="434">
        <v>23998.15</v>
      </c>
    </row>
    <row r="32" spans="1:6" x14ac:dyDescent="0.25">
      <c r="A32" s="13"/>
      <c r="B32" s="427" t="s">
        <v>979</v>
      </c>
      <c r="C32" s="432">
        <v>45176</v>
      </c>
      <c r="D32" s="433">
        <v>0</v>
      </c>
      <c r="E32" s="434">
        <v>4655.93</v>
      </c>
    </row>
    <row r="33" spans="1:12" x14ac:dyDescent="0.25">
      <c r="A33" s="13"/>
      <c r="B33" s="427" t="s">
        <v>288</v>
      </c>
      <c r="C33" s="432">
        <v>43859</v>
      </c>
      <c r="D33" s="433">
        <v>0</v>
      </c>
      <c r="E33" s="434">
        <v>137736.12</v>
      </c>
    </row>
    <row r="34" spans="1:12" x14ac:dyDescent="0.25">
      <c r="A34" s="13"/>
      <c r="B34" s="427" t="s">
        <v>980</v>
      </c>
      <c r="C34" s="432">
        <v>44872</v>
      </c>
      <c r="D34" s="433">
        <v>0</v>
      </c>
      <c r="E34" s="434">
        <v>6596.4</v>
      </c>
    </row>
    <row r="35" spans="1:12" x14ac:dyDescent="0.25">
      <c r="A35" s="13"/>
      <c r="B35" s="427" t="s">
        <v>289</v>
      </c>
      <c r="C35" s="432">
        <v>45145</v>
      </c>
      <c r="D35" s="433">
        <v>0</v>
      </c>
      <c r="E35" s="434">
        <v>65400.03</v>
      </c>
    </row>
    <row r="36" spans="1:12" x14ac:dyDescent="0.25">
      <c r="A36" s="13"/>
      <c r="B36" s="427" t="s">
        <v>290</v>
      </c>
      <c r="C36" s="432">
        <v>43416</v>
      </c>
      <c r="D36" s="433">
        <v>0</v>
      </c>
      <c r="E36" s="434">
        <v>40811.68</v>
      </c>
    </row>
    <row r="37" spans="1:12" x14ac:dyDescent="0.25">
      <c r="A37" s="13"/>
      <c r="B37" s="61"/>
      <c r="C37" s="61"/>
      <c r="D37" s="64"/>
      <c r="E37" s="64"/>
    </row>
    <row r="38" spans="1:12" x14ac:dyDescent="0.25">
      <c r="A38" s="13" t="s">
        <v>24</v>
      </c>
      <c r="B38" s="11" t="s">
        <v>38</v>
      </c>
      <c r="C38" s="11"/>
      <c r="D38" s="11"/>
      <c r="E38" s="14"/>
      <c r="F38" s="28"/>
    </row>
    <row r="39" spans="1:12" x14ac:dyDescent="0.25">
      <c r="A39" s="13"/>
      <c r="B39" s="11" t="s">
        <v>40</v>
      </c>
      <c r="C39" s="11"/>
      <c r="D39" s="11"/>
      <c r="E39" s="14"/>
      <c r="F39" s="28"/>
    </row>
    <row r="40" spans="1:12" x14ac:dyDescent="0.25">
      <c r="A40" s="13"/>
      <c r="B40" s="11" t="s">
        <v>39</v>
      </c>
      <c r="C40" s="5"/>
      <c r="D40" s="5"/>
      <c r="E40" s="1"/>
    </row>
    <row r="41" spans="1:12" x14ac:dyDescent="0.25">
      <c r="A41" s="13"/>
      <c r="B41" s="24" t="s">
        <v>25</v>
      </c>
      <c r="C41" s="5"/>
      <c r="D41" s="5"/>
      <c r="E41" s="1"/>
    </row>
    <row r="42" spans="1:12" x14ac:dyDescent="0.25">
      <c r="A42" s="13"/>
      <c r="B42" s="24" t="s">
        <v>26</v>
      </c>
      <c r="C42" s="5"/>
      <c r="D42" s="5"/>
      <c r="E42" s="1"/>
    </row>
    <row r="43" spans="1:12" x14ac:dyDescent="0.25">
      <c r="A43" s="13"/>
      <c r="B43" s="24"/>
      <c r="C43" s="5"/>
      <c r="D43" s="5"/>
      <c r="E43" s="1"/>
    </row>
    <row r="44" spans="1:12" x14ac:dyDescent="0.25">
      <c r="A44" s="8" t="s">
        <v>27</v>
      </c>
      <c r="B44" s="639" t="s">
        <v>28</v>
      </c>
      <c r="C44" s="640"/>
      <c r="D44" s="6"/>
      <c r="E44" s="12" t="s">
        <v>29</v>
      </c>
    </row>
    <row r="45" spans="1:12" x14ac:dyDescent="0.25">
      <c r="A45" s="8">
        <v>1</v>
      </c>
      <c r="B45" s="9" t="s">
        <v>391</v>
      </c>
      <c r="C45" s="60"/>
      <c r="D45" s="6"/>
      <c r="E45" s="88">
        <v>167533.91999999998</v>
      </c>
      <c r="H45" s="72"/>
      <c r="J45" s="72"/>
      <c r="L45" s="72"/>
    </row>
    <row r="46" spans="1:12" x14ac:dyDescent="0.25">
      <c r="A46" s="8">
        <v>2</v>
      </c>
      <c r="B46" s="628" t="s">
        <v>306</v>
      </c>
      <c r="C46" s="628"/>
      <c r="D46" s="6"/>
      <c r="E46" s="89">
        <v>12009.6</v>
      </c>
    </row>
    <row r="47" spans="1:12" x14ac:dyDescent="0.25">
      <c r="A47" s="8">
        <v>3</v>
      </c>
      <c r="B47" s="623" t="s">
        <v>307</v>
      </c>
      <c r="C47" s="623"/>
      <c r="D47" s="6"/>
      <c r="E47" s="73">
        <v>54043.200000000004</v>
      </c>
      <c r="J47" s="72"/>
    </row>
    <row r="48" spans="1:12" x14ac:dyDescent="0.25">
      <c r="A48" s="8">
        <v>4</v>
      </c>
      <c r="B48" s="31" t="s">
        <v>395</v>
      </c>
      <c r="C48" s="31"/>
      <c r="D48" s="6"/>
      <c r="E48" s="73">
        <v>7806.24</v>
      </c>
    </row>
    <row r="49" spans="1:12" x14ac:dyDescent="0.25">
      <c r="A49" s="8">
        <v>5</v>
      </c>
      <c r="B49" s="623" t="s">
        <v>2</v>
      </c>
      <c r="C49" s="623"/>
      <c r="D49" s="6"/>
      <c r="E49" s="73">
        <v>1801.44</v>
      </c>
      <c r="J49" s="73"/>
      <c r="L49" s="72"/>
    </row>
    <row r="50" spans="1:12" x14ac:dyDescent="0.25">
      <c r="A50" s="8">
        <v>6</v>
      </c>
      <c r="B50" s="623" t="s">
        <v>3</v>
      </c>
      <c r="C50" s="623"/>
      <c r="D50" s="6"/>
      <c r="E50" s="73">
        <v>11200</v>
      </c>
      <c r="J50" s="73"/>
      <c r="L50" s="72"/>
    </row>
    <row r="51" spans="1:12" x14ac:dyDescent="0.25">
      <c r="A51" s="8">
        <v>7</v>
      </c>
      <c r="B51" s="628" t="s">
        <v>31</v>
      </c>
      <c r="C51" s="628"/>
      <c r="D51" s="6"/>
      <c r="E51" s="73">
        <v>39031.199999999997</v>
      </c>
      <c r="J51" s="72"/>
    </row>
    <row r="52" spans="1:12" x14ac:dyDescent="0.25">
      <c r="A52" s="8">
        <v>8</v>
      </c>
      <c r="B52" s="623" t="s">
        <v>308</v>
      </c>
      <c r="C52" s="623"/>
      <c r="D52" s="6"/>
      <c r="E52" s="73">
        <v>384.56</v>
      </c>
      <c r="J52" s="72"/>
      <c r="L52" s="72"/>
    </row>
    <row r="53" spans="1:12" x14ac:dyDescent="0.25">
      <c r="A53" s="8">
        <v>9</v>
      </c>
      <c r="B53" s="623" t="s">
        <v>309</v>
      </c>
      <c r="C53" s="623"/>
      <c r="D53" s="6"/>
      <c r="E53" s="73">
        <v>0</v>
      </c>
      <c r="L53" s="72"/>
    </row>
    <row r="54" spans="1:12" x14ac:dyDescent="0.25">
      <c r="A54" s="8">
        <v>10</v>
      </c>
      <c r="B54" s="628" t="s">
        <v>310</v>
      </c>
      <c r="C54" s="628"/>
      <c r="D54" s="6"/>
      <c r="E54" s="73">
        <v>820</v>
      </c>
      <c r="J54" s="72"/>
      <c r="L54" s="72"/>
    </row>
    <row r="55" spans="1:12" x14ac:dyDescent="0.25">
      <c r="A55" s="8">
        <v>11</v>
      </c>
      <c r="B55" s="623" t="s">
        <v>311</v>
      </c>
      <c r="C55" s="623"/>
      <c r="D55" s="6"/>
      <c r="E55" s="73">
        <v>180144</v>
      </c>
      <c r="J55" s="72"/>
      <c r="L55" s="72"/>
    </row>
    <row r="56" spans="1:12" x14ac:dyDescent="0.25">
      <c r="A56" s="8">
        <v>12</v>
      </c>
      <c r="B56" s="623" t="s">
        <v>334</v>
      </c>
      <c r="C56" s="623"/>
      <c r="D56" s="6"/>
      <c r="E56" s="73">
        <v>5145.4799999999996</v>
      </c>
      <c r="L56" s="72"/>
    </row>
    <row r="57" spans="1:12" x14ac:dyDescent="0.25">
      <c r="A57" s="8">
        <v>13</v>
      </c>
      <c r="B57" s="623" t="s">
        <v>314</v>
      </c>
      <c r="C57" s="623"/>
      <c r="D57" s="6"/>
      <c r="E57" s="73">
        <v>524358.77</v>
      </c>
      <c r="J57" s="72"/>
      <c r="L57" s="72"/>
    </row>
    <row r="58" spans="1:12" x14ac:dyDescent="0.25">
      <c r="A58" s="8">
        <v>14</v>
      </c>
      <c r="B58" s="623" t="s">
        <v>328</v>
      </c>
      <c r="C58" s="623"/>
      <c r="D58" s="6"/>
      <c r="E58" s="73">
        <v>7806.24</v>
      </c>
      <c r="J58" s="72"/>
      <c r="L58" s="72"/>
    </row>
    <row r="59" spans="1:12" x14ac:dyDescent="0.25">
      <c r="A59" s="8">
        <v>15</v>
      </c>
      <c r="B59" s="626" t="s">
        <v>4</v>
      </c>
      <c r="C59" s="627"/>
      <c r="D59" s="6"/>
      <c r="E59" s="73">
        <v>225180</v>
      </c>
    </row>
    <row r="60" spans="1:12" x14ac:dyDescent="0.25">
      <c r="A60" s="8">
        <v>16</v>
      </c>
      <c r="B60" s="623" t="s">
        <v>367</v>
      </c>
      <c r="C60" s="623"/>
      <c r="D60" s="6"/>
      <c r="E60" s="73">
        <v>65798.009999999995</v>
      </c>
      <c r="J60" s="72"/>
      <c r="L60" s="72"/>
    </row>
    <row r="61" spans="1:12" x14ac:dyDescent="0.25">
      <c r="A61" s="8">
        <v>17</v>
      </c>
      <c r="B61" s="626" t="s">
        <v>337</v>
      </c>
      <c r="C61" s="627"/>
      <c r="D61" s="6"/>
      <c r="E61" s="73">
        <v>23566.45</v>
      </c>
      <c r="L61" s="72"/>
    </row>
    <row r="62" spans="1:12" x14ac:dyDescent="0.25">
      <c r="A62" s="8">
        <v>18</v>
      </c>
      <c r="B62" s="626" t="s">
        <v>388</v>
      </c>
      <c r="C62" s="627"/>
      <c r="D62" s="6"/>
      <c r="E62" s="73">
        <v>3540.15</v>
      </c>
      <c r="L62" s="72"/>
    </row>
    <row r="63" spans="1:12" x14ac:dyDescent="0.25">
      <c r="A63" s="8">
        <v>19</v>
      </c>
      <c r="B63" s="626" t="s">
        <v>389</v>
      </c>
      <c r="C63" s="627"/>
      <c r="D63" s="6"/>
      <c r="E63" s="73">
        <v>64944.74</v>
      </c>
      <c r="L63" s="72"/>
    </row>
    <row r="64" spans="1:12" x14ac:dyDescent="0.25">
      <c r="A64" s="8">
        <v>20</v>
      </c>
      <c r="B64" s="626" t="s">
        <v>390</v>
      </c>
      <c r="C64" s="627"/>
      <c r="D64" s="6"/>
      <c r="E64" s="73">
        <v>5687.48</v>
      </c>
      <c r="L64" s="72"/>
    </row>
    <row r="65" spans="1:11" x14ac:dyDescent="0.25">
      <c r="A65" s="8">
        <v>21</v>
      </c>
      <c r="B65" s="624" t="s">
        <v>652</v>
      </c>
      <c r="C65" s="624"/>
      <c r="D65" s="6"/>
      <c r="E65" s="81">
        <f>SUM(E45:E64)</f>
        <v>1400801.4799999997</v>
      </c>
      <c r="J65" s="77"/>
    </row>
    <row r="66" spans="1:11" x14ac:dyDescent="0.25">
      <c r="A66" s="8">
        <v>22</v>
      </c>
      <c r="B66" s="624" t="s">
        <v>676</v>
      </c>
      <c r="C66" s="625"/>
      <c r="D66" s="6"/>
      <c r="E66" s="81">
        <f>E20</f>
        <v>1090129.04</v>
      </c>
      <c r="J66" s="355"/>
      <c r="K66" s="84"/>
    </row>
    <row r="67" spans="1:11" x14ac:dyDescent="0.25">
      <c r="A67" s="8"/>
      <c r="B67" s="624"/>
      <c r="C67" s="624"/>
      <c r="D67" s="6"/>
      <c r="E67" s="81"/>
      <c r="J67" s="156"/>
    </row>
    <row r="68" spans="1:11" x14ac:dyDescent="0.25">
      <c r="A68" s="8"/>
      <c r="B68" s="644"/>
      <c r="C68" s="645"/>
      <c r="D68" s="31"/>
      <c r="E68" s="73"/>
    </row>
    <row r="69" spans="1:11" x14ac:dyDescent="0.25">
      <c r="F69" s="76"/>
    </row>
    <row r="70" spans="1:11" x14ac:dyDescent="0.25">
      <c r="A70" s="28" t="s">
        <v>32</v>
      </c>
      <c r="B70" s="5" t="s">
        <v>348</v>
      </c>
    </row>
    <row r="71" spans="1:11" x14ac:dyDescent="0.25">
      <c r="B71" s="11" t="s">
        <v>37</v>
      </c>
    </row>
    <row r="72" spans="1:11" x14ac:dyDescent="0.25">
      <c r="A72" s="38" t="s">
        <v>27</v>
      </c>
      <c r="B72" s="36" t="s">
        <v>41</v>
      </c>
      <c r="C72" s="33" t="s">
        <v>44</v>
      </c>
      <c r="D72" s="288" t="s">
        <v>611</v>
      </c>
      <c r="E72" s="33" t="s">
        <v>45</v>
      </c>
    </row>
    <row r="73" spans="1:11" ht="30" x14ac:dyDescent="0.25">
      <c r="A73" s="116" t="s">
        <v>9</v>
      </c>
      <c r="B73" s="535" t="s">
        <v>1055</v>
      </c>
      <c r="C73" s="536">
        <v>45139</v>
      </c>
      <c r="D73" s="537" t="s">
        <v>1056</v>
      </c>
      <c r="E73" s="106">
        <v>140290</v>
      </c>
    </row>
    <row r="74" spans="1:11" x14ac:dyDescent="0.25">
      <c r="A74" s="537" t="s">
        <v>13</v>
      </c>
      <c r="B74" s="535" t="s">
        <v>1057</v>
      </c>
      <c r="C74" s="726">
        <v>45190</v>
      </c>
      <c r="D74" s="727" t="s">
        <v>1056</v>
      </c>
      <c r="E74" s="652">
        <v>75039</v>
      </c>
    </row>
    <row r="75" spans="1:11" ht="30" x14ac:dyDescent="0.25">
      <c r="A75" s="116"/>
      <c r="B75" s="535" t="s">
        <v>1058</v>
      </c>
      <c r="C75" s="651"/>
      <c r="D75" s="728"/>
      <c r="E75" s="653"/>
    </row>
    <row r="76" spans="1:11" x14ac:dyDescent="0.25">
      <c r="A76" s="537" t="s">
        <v>14</v>
      </c>
      <c r="B76" s="535" t="s">
        <v>1059</v>
      </c>
      <c r="C76" s="536">
        <v>45197</v>
      </c>
      <c r="D76" s="537">
        <v>3</v>
      </c>
      <c r="E76" s="106">
        <v>131424</v>
      </c>
    </row>
    <row r="77" spans="1:11" ht="45" x14ac:dyDescent="0.25">
      <c r="A77" s="537" t="s">
        <v>1060</v>
      </c>
      <c r="B77" s="535" t="s">
        <v>1061</v>
      </c>
      <c r="C77" s="539">
        <v>45197</v>
      </c>
      <c r="D77" s="132">
        <v>4</v>
      </c>
      <c r="E77" s="132">
        <v>43342</v>
      </c>
    </row>
    <row r="78" spans="1:11" ht="30" x14ac:dyDescent="0.25">
      <c r="A78" s="537">
        <v>5</v>
      </c>
      <c r="B78" s="535" t="s">
        <v>1204</v>
      </c>
      <c r="C78" s="562" t="s">
        <v>1205</v>
      </c>
      <c r="D78" s="132">
        <v>27</v>
      </c>
      <c r="E78" s="132">
        <v>12350</v>
      </c>
    </row>
    <row r="79" spans="1:11" x14ac:dyDescent="0.25">
      <c r="A79" s="537"/>
      <c r="B79" s="535"/>
      <c r="C79" s="539"/>
      <c r="D79" s="132"/>
      <c r="E79" s="132"/>
    </row>
    <row r="80" spans="1:11" x14ac:dyDescent="0.25">
      <c r="A80" s="537"/>
      <c r="B80" s="535"/>
      <c r="C80" s="539"/>
      <c r="D80" s="132"/>
      <c r="E80" s="132"/>
    </row>
    <row r="81" spans="1:6" x14ac:dyDescent="0.25">
      <c r="A81" s="28" t="s">
        <v>33</v>
      </c>
      <c r="B81" s="28" t="s">
        <v>120</v>
      </c>
      <c r="C81" s="28"/>
      <c r="D81" s="28"/>
      <c r="E81" s="28"/>
      <c r="F81" s="28"/>
    </row>
    <row r="82" spans="1:6" x14ac:dyDescent="0.25">
      <c r="B82" s="28" t="s">
        <v>122</v>
      </c>
      <c r="C82" s="28"/>
      <c r="D82" s="28"/>
      <c r="E82" s="28"/>
      <c r="F82" s="28"/>
    </row>
    <row r="83" spans="1:6" x14ac:dyDescent="0.25">
      <c r="B83" s="28" t="s">
        <v>121</v>
      </c>
      <c r="C83" s="28"/>
      <c r="D83" s="28"/>
      <c r="E83" s="28"/>
      <c r="F83" s="28"/>
    </row>
    <row r="84" spans="1:6" x14ac:dyDescent="0.25">
      <c r="B84" s="59" t="s">
        <v>114</v>
      </c>
      <c r="C84" s="29"/>
      <c r="D84" s="29"/>
      <c r="E84" s="29"/>
      <c r="F84" s="29"/>
    </row>
    <row r="85" spans="1:6" x14ac:dyDescent="0.25">
      <c r="B85" s="59" t="s">
        <v>115</v>
      </c>
      <c r="C85" s="29"/>
      <c r="D85" s="29"/>
      <c r="E85" s="29"/>
      <c r="F85" s="29"/>
    </row>
    <row r="86" spans="1:6" x14ac:dyDescent="0.25">
      <c r="B86" s="59" t="s">
        <v>116</v>
      </c>
      <c r="C86" s="29"/>
      <c r="D86" s="29"/>
      <c r="E86" s="29"/>
      <c r="F86" s="29"/>
    </row>
    <row r="89" spans="1:6" x14ac:dyDescent="0.25">
      <c r="B89" s="613" t="s">
        <v>707</v>
      </c>
    </row>
    <row r="102" spans="1:1" x14ac:dyDescent="0.25">
      <c r="A102" t="s">
        <v>5</v>
      </c>
    </row>
  </sheetData>
  <mergeCells count="31">
    <mergeCell ref="C74:C75"/>
    <mergeCell ref="D74:D75"/>
    <mergeCell ref="E74:E75"/>
    <mergeCell ref="B68:C68"/>
    <mergeCell ref="B59:C59"/>
    <mergeCell ref="B60:C60"/>
    <mergeCell ref="B65:C65"/>
    <mergeCell ref="B66:C66"/>
    <mergeCell ref="B67:C67"/>
    <mergeCell ref="B61:C61"/>
    <mergeCell ref="B62:C62"/>
    <mergeCell ref="B63:C63"/>
    <mergeCell ref="B64:C64"/>
    <mergeCell ref="B56:C56"/>
    <mergeCell ref="B57:C57"/>
    <mergeCell ref="B58:C58"/>
    <mergeCell ref="B11:F11"/>
    <mergeCell ref="B12:F12"/>
    <mergeCell ref="B47:C47"/>
    <mergeCell ref="B49:C49"/>
    <mergeCell ref="B50:C50"/>
    <mergeCell ref="B51:C51"/>
    <mergeCell ref="B52:C52"/>
    <mergeCell ref="B53:C53"/>
    <mergeCell ref="B54:C54"/>
    <mergeCell ref="B55:C55"/>
    <mergeCell ref="B5:E5"/>
    <mergeCell ref="B9:C9"/>
    <mergeCell ref="B10:E10"/>
    <mergeCell ref="B44:C44"/>
    <mergeCell ref="B46:C46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6">
    <tabColor rgb="FF00B0F0"/>
  </sheetPr>
  <dimension ref="A1:M72"/>
  <sheetViews>
    <sheetView topLeftCell="A12" workbookViewId="0">
      <selection activeCell="I18" sqref="I18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0.85546875" customWidth="1"/>
    <col min="6" max="6" width="10" customWidth="1"/>
    <col min="8" max="8" width="9.5703125" bestFit="1" customWidth="1"/>
    <col min="10" max="10" width="9.5703125" bestFit="1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666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70</v>
      </c>
      <c r="C12" s="630"/>
      <c r="D12" s="630"/>
      <c r="E12" s="630"/>
      <c r="F12" s="630"/>
    </row>
    <row r="13" spans="1:6" ht="15" customHeight="1" x14ac:dyDescent="0.25">
      <c r="A13" s="4"/>
      <c r="B13" s="23"/>
      <c r="C13" s="23" t="s">
        <v>1039</v>
      </c>
      <c r="D13" s="23"/>
      <c r="E13" s="603">
        <f>E14+E60</f>
        <v>325729.36</v>
      </c>
      <c r="F13" s="23"/>
    </row>
    <row r="14" spans="1:6" x14ac:dyDescent="0.25">
      <c r="A14" s="19" t="s">
        <v>13</v>
      </c>
      <c r="B14" s="5" t="s">
        <v>663</v>
      </c>
      <c r="C14" s="5"/>
      <c r="D14" s="5"/>
      <c r="E14" s="604">
        <v>122700.34</v>
      </c>
    </row>
    <row r="15" spans="1:6" x14ac:dyDescent="0.25">
      <c r="A15" s="19"/>
      <c r="B15" s="5" t="s">
        <v>394</v>
      </c>
      <c r="C15" s="5"/>
      <c r="D15" s="5"/>
      <c r="E15" s="272">
        <v>114340.42</v>
      </c>
    </row>
    <row r="16" spans="1:6" x14ac:dyDescent="0.25">
      <c r="A16" s="13" t="s">
        <v>14</v>
      </c>
      <c r="B16" s="5" t="s">
        <v>634</v>
      </c>
      <c r="C16" s="5"/>
      <c r="D16" s="5"/>
      <c r="E16" s="271">
        <v>140766.10999999999</v>
      </c>
    </row>
    <row r="17" spans="1:6" x14ac:dyDescent="0.25">
      <c r="A17" s="13" t="s">
        <v>15</v>
      </c>
      <c r="B17" s="11" t="s">
        <v>16</v>
      </c>
      <c r="C17" s="5"/>
      <c r="D17" s="5"/>
      <c r="E17" s="1"/>
    </row>
    <row r="18" spans="1:6" x14ac:dyDescent="0.25">
      <c r="A18" s="13"/>
      <c r="B18" s="24" t="s">
        <v>17</v>
      </c>
      <c r="C18" s="5"/>
      <c r="D18" s="5"/>
      <c r="E18" s="1"/>
    </row>
    <row r="19" spans="1:6" x14ac:dyDescent="0.25">
      <c r="A19" s="13"/>
      <c r="B19" s="25" t="s">
        <v>18</v>
      </c>
      <c r="C19" s="26"/>
      <c r="D19" s="27"/>
      <c r="E19" s="103">
        <v>463657.22</v>
      </c>
    </row>
    <row r="20" spans="1:6" x14ac:dyDescent="0.25">
      <c r="A20" s="13"/>
      <c r="B20" s="25" t="s">
        <v>19</v>
      </c>
      <c r="C20" s="26"/>
      <c r="D20" s="27"/>
      <c r="E20" s="103">
        <v>458710.06</v>
      </c>
    </row>
    <row r="21" spans="1:6" x14ac:dyDescent="0.25">
      <c r="A21" s="13"/>
      <c r="B21" s="25" t="s">
        <v>20</v>
      </c>
      <c r="C21" s="26"/>
      <c r="D21" s="27"/>
      <c r="E21" s="274">
        <f>B23+E20</f>
        <v>461953.3</v>
      </c>
    </row>
    <row r="22" spans="1:6" x14ac:dyDescent="0.25">
      <c r="A22" s="13"/>
      <c r="B22" s="24" t="s">
        <v>21</v>
      </c>
      <c r="C22" s="5"/>
      <c r="D22" s="5"/>
      <c r="E22" s="1"/>
    </row>
    <row r="23" spans="1:6" x14ac:dyDescent="0.25">
      <c r="A23" s="13"/>
      <c r="B23" s="10">
        <v>3243.24</v>
      </c>
      <c r="C23" s="5"/>
      <c r="D23" s="5"/>
      <c r="E23" s="1"/>
    </row>
    <row r="24" spans="1:6" x14ac:dyDescent="0.25">
      <c r="A24" s="13"/>
      <c r="B24" s="24" t="s">
        <v>54</v>
      </c>
      <c r="C24" s="5"/>
      <c r="D24" s="5"/>
      <c r="E24" s="1"/>
    </row>
    <row r="25" spans="1:6" x14ac:dyDescent="0.25">
      <c r="A25" s="13"/>
      <c r="B25" s="427" t="s">
        <v>497</v>
      </c>
      <c r="C25" s="432">
        <v>45212</v>
      </c>
      <c r="D25" s="433">
        <v>0</v>
      </c>
      <c r="E25" s="434">
        <v>25450.639999999999</v>
      </c>
      <c r="F25" s="267"/>
    </row>
    <row r="26" spans="1:6" x14ac:dyDescent="0.25">
      <c r="A26" s="13"/>
      <c r="B26" s="427" t="s">
        <v>498</v>
      </c>
      <c r="C26" s="432">
        <v>45305</v>
      </c>
      <c r="D26" s="433">
        <v>13783.68</v>
      </c>
      <c r="E26" s="434">
        <v>13685.26</v>
      </c>
    </row>
    <row r="27" spans="1:6" x14ac:dyDescent="0.25">
      <c r="A27" s="13"/>
      <c r="B27" s="427" t="s">
        <v>839</v>
      </c>
      <c r="C27" s="432">
        <v>45285</v>
      </c>
      <c r="D27" s="433">
        <v>3091.54</v>
      </c>
      <c r="E27" s="434">
        <v>5251.39</v>
      </c>
    </row>
    <row r="28" spans="1:6" x14ac:dyDescent="0.25">
      <c r="A28" s="13"/>
      <c r="B28" s="427" t="s">
        <v>840</v>
      </c>
      <c r="C28" s="432">
        <v>45273</v>
      </c>
      <c r="D28" s="433">
        <v>0</v>
      </c>
      <c r="E28" s="434">
        <v>2097.85</v>
      </c>
    </row>
    <row r="29" spans="1:6" x14ac:dyDescent="0.25">
      <c r="A29" s="13"/>
      <c r="B29" s="427" t="s">
        <v>151</v>
      </c>
      <c r="C29" s="432">
        <v>42305</v>
      </c>
      <c r="D29" s="433">
        <v>0</v>
      </c>
      <c r="E29" s="434">
        <v>92620.14</v>
      </c>
    </row>
    <row r="30" spans="1:6" x14ac:dyDescent="0.25">
      <c r="A30" s="13"/>
      <c r="B30" s="427" t="s">
        <v>499</v>
      </c>
      <c r="C30" s="432">
        <v>45293</v>
      </c>
      <c r="D30" s="433">
        <v>4142.4399999999996</v>
      </c>
      <c r="E30" s="434">
        <v>6400.38</v>
      </c>
    </row>
    <row r="31" spans="1:6" x14ac:dyDescent="0.25">
      <c r="A31" s="13"/>
      <c r="B31" s="427" t="s">
        <v>500</v>
      </c>
      <c r="C31" s="432">
        <v>45306</v>
      </c>
      <c r="D31" s="433">
        <v>3000</v>
      </c>
      <c r="E31" s="434">
        <v>4134.72</v>
      </c>
    </row>
    <row r="32" spans="1:6" x14ac:dyDescent="0.25">
      <c r="A32" s="13" t="s">
        <v>24</v>
      </c>
      <c r="B32" s="11" t="s">
        <v>38</v>
      </c>
      <c r="C32" s="11"/>
      <c r="D32" s="11"/>
      <c r="E32" s="14"/>
      <c r="F32" s="28"/>
    </row>
    <row r="33" spans="1:13" x14ac:dyDescent="0.25">
      <c r="A33" s="13"/>
      <c r="B33" s="11" t="s">
        <v>40</v>
      </c>
      <c r="C33" s="11"/>
      <c r="D33" s="11"/>
      <c r="E33" s="14"/>
      <c r="F33" s="28"/>
    </row>
    <row r="34" spans="1:13" x14ac:dyDescent="0.25">
      <c r="A34" s="13"/>
      <c r="B34" s="11" t="s">
        <v>39</v>
      </c>
      <c r="C34" s="5"/>
      <c r="D34" s="5"/>
      <c r="E34" s="1"/>
    </row>
    <row r="35" spans="1:13" x14ac:dyDescent="0.25">
      <c r="A35" s="8" t="s">
        <v>27</v>
      </c>
      <c r="B35" s="639" t="s">
        <v>28</v>
      </c>
      <c r="C35" s="640"/>
      <c r="D35" s="6"/>
      <c r="E35" s="7" t="s">
        <v>318</v>
      </c>
      <c r="H35" s="342"/>
    </row>
    <row r="36" spans="1:13" x14ac:dyDescent="0.25">
      <c r="A36" s="8">
        <v>1</v>
      </c>
      <c r="B36" s="9" t="s">
        <v>391</v>
      </c>
      <c r="C36" s="60"/>
      <c r="D36" s="6"/>
      <c r="E36" s="81">
        <v>72840.3</v>
      </c>
    </row>
    <row r="37" spans="1:13" x14ac:dyDescent="0.25">
      <c r="A37" s="8">
        <v>2</v>
      </c>
      <c r="B37" s="628" t="s">
        <v>306</v>
      </c>
      <c r="C37" s="628"/>
      <c r="D37" s="6"/>
      <c r="E37" s="81">
        <v>6499.5959999999995</v>
      </c>
    </row>
    <row r="38" spans="1:13" x14ac:dyDescent="0.25">
      <c r="A38" s="8">
        <v>3</v>
      </c>
      <c r="B38" s="623" t="s">
        <v>307</v>
      </c>
      <c r="C38" s="623"/>
      <c r="D38" s="6"/>
      <c r="E38" s="81">
        <v>20171.16</v>
      </c>
    </row>
    <row r="39" spans="1:13" x14ac:dyDescent="0.25">
      <c r="A39" s="8">
        <v>4</v>
      </c>
      <c r="B39" s="31" t="s">
        <v>395</v>
      </c>
      <c r="C39" s="31"/>
      <c r="D39" s="6"/>
      <c r="E39" s="81">
        <v>5603.1</v>
      </c>
    </row>
    <row r="40" spans="1:13" x14ac:dyDescent="0.25">
      <c r="A40" s="8">
        <v>5</v>
      </c>
      <c r="B40" s="628" t="s">
        <v>31</v>
      </c>
      <c r="C40" s="628"/>
      <c r="D40" s="6"/>
      <c r="E40" s="81">
        <v>20171.16</v>
      </c>
    </row>
    <row r="41" spans="1:13" x14ac:dyDescent="0.25">
      <c r="A41" s="8">
        <v>6</v>
      </c>
      <c r="B41" s="646" t="s">
        <v>309</v>
      </c>
      <c r="C41" s="632"/>
      <c r="D41" s="6"/>
      <c r="E41" s="81">
        <v>1274.07</v>
      </c>
    </row>
    <row r="42" spans="1:13" x14ac:dyDescent="0.25">
      <c r="A42" s="8">
        <v>7</v>
      </c>
      <c r="B42" s="623" t="s">
        <v>331</v>
      </c>
      <c r="C42" s="623"/>
      <c r="D42" s="6"/>
      <c r="E42" s="81">
        <v>6981.18</v>
      </c>
      <c r="J42" s="72"/>
      <c r="K42" s="314"/>
      <c r="L42" s="72"/>
    </row>
    <row r="43" spans="1:13" x14ac:dyDescent="0.25">
      <c r="A43" s="8">
        <v>8</v>
      </c>
      <c r="B43" s="628" t="s">
        <v>310</v>
      </c>
      <c r="C43" s="628"/>
      <c r="D43" s="6"/>
      <c r="E43" s="81">
        <v>896.49599999999998</v>
      </c>
      <c r="J43" s="72"/>
    </row>
    <row r="44" spans="1:13" x14ac:dyDescent="0.25">
      <c r="A44" s="8">
        <v>9</v>
      </c>
      <c r="B44" s="623" t="s">
        <v>311</v>
      </c>
      <c r="C44" s="623"/>
      <c r="D44" s="6"/>
      <c r="E44" s="81">
        <v>44824.800000000003</v>
      </c>
      <c r="H44" s="72"/>
    </row>
    <row r="45" spans="1:13" x14ac:dyDescent="0.25">
      <c r="A45" s="8">
        <v>10</v>
      </c>
      <c r="B45" s="623" t="s">
        <v>312</v>
      </c>
      <c r="C45" s="623"/>
      <c r="D45" s="6"/>
      <c r="E45" s="81">
        <v>112062</v>
      </c>
      <c r="H45" s="72"/>
      <c r="J45" s="72"/>
      <c r="K45" s="309"/>
      <c r="M45" s="95"/>
    </row>
    <row r="46" spans="1:13" x14ac:dyDescent="0.25">
      <c r="A46" s="8">
        <v>11</v>
      </c>
      <c r="B46" s="623" t="s">
        <v>319</v>
      </c>
      <c r="C46" s="623"/>
      <c r="D46" s="6"/>
      <c r="E46" s="81">
        <v>2689.4879999999998</v>
      </c>
    </row>
    <row r="47" spans="1:13" x14ac:dyDescent="0.25">
      <c r="A47" s="8">
        <v>12</v>
      </c>
      <c r="B47" s="623" t="s">
        <v>314</v>
      </c>
      <c r="C47" s="623"/>
      <c r="D47" s="6"/>
      <c r="E47" s="81">
        <v>1677.11</v>
      </c>
    </row>
    <row r="48" spans="1:13" x14ac:dyDescent="0.25">
      <c r="A48" s="8">
        <v>13</v>
      </c>
      <c r="B48" s="626" t="s">
        <v>4</v>
      </c>
      <c r="C48" s="627"/>
      <c r="D48" s="6"/>
      <c r="E48" s="81">
        <v>98614.560000000012</v>
      </c>
    </row>
    <row r="49" spans="1:12" x14ac:dyDescent="0.25">
      <c r="A49" s="8">
        <v>14</v>
      </c>
      <c r="B49" s="623" t="s">
        <v>362</v>
      </c>
      <c r="C49" s="623"/>
      <c r="D49" s="6"/>
      <c r="E49" s="81">
        <v>27882.58</v>
      </c>
      <c r="J49" s="72"/>
      <c r="L49" s="72"/>
    </row>
    <row r="50" spans="1:12" x14ac:dyDescent="0.25">
      <c r="A50" s="8">
        <v>15</v>
      </c>
      <c r="B50" s="624" t="s">
        <v>652</v>
      </c>
      <c r="C50" s="624"/>
      <c r="D50" s="6"/>
      <c r="E50" s="81">
        <f>SUM(E36:E49)</f>
        <v>422187.60000000003</v>
      </c>
      <c r="H50" s="76"/>
      <c r="J50" s="151"/>
    </row>
    <row r="51" spans="1:12" x14ac:dyDescent="0.25">
      <c r="A51" s="8">
        <v>16</v>
      </c>
      <c r="B51" s="624" t="s">
        <v>653</v>
      </c>
      <c r="C51" s="625"/>
      <c r="D51" s="6"/>
      <c r="E51" s="81">
        <f>E21</f>
        <v>461953.3</v>
      </c>
      <c r="H51" s="76"/>
      <c r="I51" s="76"/>
      <c r="J51" s="155"/>
    </row>
    <row r="52" spans="1:12" x14ac:dyDescent="0.25">
      <c r="A52" s="8"/>
      <c r="B52" s="624"/>
      <c r="C52" s="624"/>
      <c r="D52" s="6"/>
      <c r="E52" s="81"/>
    </row>
    <row r="53" spans="1:12" x14ac:dyDescent="0.25">
      <c r="A53" s="8"/>
      <c r="B53" s="624"/>
      <c r="C53" s="624"/>
      <c r="D53" s="6"/>
      <c r="E53" s="81"/>
    </row>
    <row r="54" spans="1:12" x14ac:dyDescent="0.25">
      <c r="A54" s="13"/>
      <c r="B54" s="110"/>
      <c r="C54" s="110"/>
      <c r="D54" s="5"/>
      <c r="E54" s="87"/>
    </row>
    <row r="55" spans="1:12" x14ac:dyDescent="0.25">
      <c r="A55" s="13"/>
      <c r="B55" s="280" t="s">
        <v>606</v>
      </c>
      <c r="C55" s="280"/>
      <c r="D55" s="31"/>
      <c r="E55" s="82"/>
    </row>
    <row r="56" spans="1:12" ht="26.25" x14ac:dyDescent="0.25">
      <c r="A56" s="13"/>
      <c r="B56" s="281" t="s">
        <v>667</v>
      </c>
      <c r="C56" s="280" t="s">
        <v>607</v>
      </c>
      <c r="D56" s="45" t="s">
        <v>608</v>
      </c>
      <c r="E56" s="282" t="s">
        <v>668</v>
      </c>
    </row>
    <row r="57" spans="1:12" x14ac:dyDescent="0.25">
      <c r="A57" s="13"/>
      <c r="B57" s="442" t="s">
        <v>843</v>
      </c>
      <c r="C57" s="9">
        <v>258600.39</v>
      </c>
      <c r="D57" s="9">
        <v>257274.29</v>
      </c>
      <c r="E57" s="284">
        <v>47385.47</v>
      </c>
    </row>
    <row r="58" spans="1:12" x14ac:dyDescent="0.25">
      <c r="A58" s="13"/>
      <c r="B58" s="9" t="s">
        <v>841</v>
      </c>
      <c r="C58" s="9">
        <v>663122.28</v>
      </c>
      <c r="D58" s="9">
        <v>639746.69999999995</v>
      </c>
      <c r="E58" s="283">
        <v>120035.36</v>
      </c>
    </row>
    <row r="59" spans="1:12" x14ac:dyDescent="0.25">
      <c r="A59" s="13"/>
      <c r="B59" s="9" t="s">
        <v>842</v>
      </c>
      <c r="C59" s="9">
        <v>197415.91</v>
      </c>
      <c r="D59" s="9">
        <v>195143.87</v>
      </c>
      <c r="E59" s="283">
        <v>35608.19</v>
      </c>
    </row>
    <row r="60" spans="1:12" x14ac:dyDescent="0.25">
      <c r="B60" s="343">
        <v>176055.3</v>
      </c>
      <c r="C60" s="31">
        <f>SUM(C57:C59)</f>
        <v>1119138.58</v>
      </c>
      <c r="D60" s="31">
        <f>SUM(D57:D59)</f>
        <v>1092164.8599999999</v>
      </c>
      <c r="E60" s="285">
        <f>E57+E58+E59</f>
        <v>203029.02000000002</v>
      </c>
    </row>
    <row r="61" spans="1:12" x14ac:dyDescent="0.25">
      <c r="A61" s="28" t="s">
        <v>32</v>
      </c>
      <c r="B61" s="11" t="s">
        <v>36</v>
      </c>
      <c r="G61" s="90"/>
    </row>
    <row r="62" spans="1:12" x14ac:dyDescent="0.25">
      <c r="B62" s="11" t="s">
        <v>37</v>
      </c>
    </row>
    <row r="63" spans="1:12" x14ac:dyDescent="0.25">
      <c r="A63" s="38" t="s">
        <v>27</v>
      </c>
      <c r="B63" s="36" t="s">
        <v>41</v>
      </c>
      <c r="C63" s="33" t="s">
        <v>44</v>
      </c>
      <c r="D63" s="288" t="s">
        <v>611</v>
      </c>
      <c r="E63" s="107" t="s">
        <v>347</v>
      </c>
    </row>
    <row r="64" spans="1:12" x14ac:dyDescent="0.25">
      <c r="A64" s="125" t="s">
        <v>9</v>
      </c>
      <c r="B64" s="540" t="s">
        <v>1157</v>
      </c>
      <c r="C64" s="537" t="s">
        <v>1187</v>
      </c>
      <c r="D64" s="106">
        <v>33</v>
      </c>
      <c r="E64" s="106">
        <v>3800</v>
      </c>
    </row>
    <row r="65" spans="1:6" x14ac:dyDescent="0.25">
      <c r="A65" s="125">
        <v>2</v>
      </c>
      <c r="B65" s="305"/>
      <c r="C65" s="308"/>
      <c r="D65" s="106"/>
      <c r="E65" s="106"/>
    </row>
    <row r="66" spans="1:6" x14ac:dyDescent="0.25">
      <c r="A66" s="28" t="s">
        <v>33</v>
      </c>
      <c r="B66" s="28" t="s">
        <v>46</v>
      </c>
      <c r="C66" s="28"/>
      <c r="D66" s="28"/>
      <c r="E66" s="28"/>
      <c r="F66" s="28"/>
    </row>
    <row r="67" spans="1:6" x14ac:dyDescent="0.25">
      <c r="B67" s="28" t="s">
        <v>47</v>
      </c>
      <c r="C67" s="28"/>
      <c r="D67" s="28"/>
      <c r="E67" s="28"/>
      <c r="F67" s="28"/>
    </row>
    <row r="68" spans="1:6" x14ac:dyDescent="0.25">
      <c r="B68" s="28" t="s">
        <v>48</v>
      </c>
      <c r="C68" s="28"/>
      <c r="D68" s="28"/>
      <c r="E68" s="28"/>
      <c r="F68" s="28"/>
    </row>
    <row r="69" spans="1:6" x14ac:dyDescent="0.25">
      <c r="B69" s="47" t="s">
        <v>55</v>
      </c>
      <c r="C69" s="29"/>
      <c r="D69" s="29"/>
      <c r="E69" s="29"/>
      <c r="F69" s="29"/>
    </row>
    <row r="70" spans="1:6" x14ac:dyDescent="0.25">
      <c r="B70" s="29" t="s">
        <v>50</v>
      </c>
      <c r="C70" s="29"/>
      <c r="D70" s="29"/>
      <c r="E70" s="29"/>
      <c r="F70" s="29"/>
    </row>
    <row r="71" spans="1:6" x14ac:dyDescent="0.25">
      <c r="B71" s="29" t="s">
        <v>51</v>
      </c>
      <c r="C71" s="29"/>
      <c r="D71" s="29"/>
      <c r="E71" s="29"/>
      <c r="F71" s="29"/>
    </row>
    <row r="72" spans="1:6" x14ac:dyDescent="0.25">
      <c r="B72" s="342" t="s">
        <v>674</v>
      </c>
    </row>
  </sheetData>
  <mergeCells count="22">
    <mergeCell ref="B12:F12"/>
    <mergeCell ref="B42:C42"/>
    <mergeCell ref="B43:C43"/>
    <mergeCell ref="B44:C44"/>
    <mergeCell ref="B45:C45"/>
    <mergeCell ref="B41:C41"/>
    <mergeCell ref="B5:E5"/>
    <mergeCell ref="B9:C9"/>
    <mergeCell ref="B11:F11"/>
    <mergeCell ref="B10:E10"/>
    <mergeCell ref="B53:C53"/>
    <mergeCell ref="B46:C46"/>
    <mergeCell ref="B47:C47"/>
    <mergeCell ref="B48:C48"/>
    <mergeCell ref="B35:C35"/>
    <mergeCell ref="B49:C49"/>
    <mergeCell ref="B50:C50"/>
    <mergeCell ref="B51:C51"/>
    <mergeCell ref="B52:C52"/>
    <mergeCell ref="B37:C37"/>
    <mergeCell ref="B38:C38"/>
    <mergeCell ref="B40:C40"/>
  </mergeCells>
  <pageMargins left="0.69930555555555596" right="0.69930555555555596" top="0.75" bottom="0.75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Лист51">
    <tabColor rgb="FF00B0F0"/>
  </sheetPr>
  <dimension ref="A1:L96"/>
  <sheetViews>
    <sheetView topLeftCell="A54" workbookViewId="0">
      <selection activeCell="L66" sqref="L6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5703125" customWidth="1"/>
    <col min="6" max="6" width="10" customWidth="1"/>
    <col min="10" max="10" width="9.5703125" bestFit="1" customWidth="1"/>
    <col min="12" max="12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741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69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713</v>
      </c>
      <c r="C13" s="5"/>
      <c r="D13" s="18"/>
      <c r="E13" s="273">
        <v>336819.22</v>
      </c>
    </row>
    <row r="14" spans="1:6" x14ac:dyDescent="0.25">
      <c r="A14" s="19"/>
      <c r="B14" s="5" t="s">
        <v>942</v>
      </c>
      <c r="C14" s="5"/>
      <c r="D14" s="18"/>
      <c r="E14" s="273">
        <v>317547</v>
      </c>
    </row>
    <row r="15" spans="1:6" x14ac:dyDescent="0.25">
      <c r="A15" s="13" t="s">
        <v>14</v>
      </c>
      <c r="B15" s="5" t="s">
        <v>654</v>
      </c>
      <c r="C15" s="5"/>
      <c r="D15" s="18"/>
      <c r="E15" s="273" t="e">
        <f>#REF!</f>
        <v>#REF!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03">
        <v>1014505.04</v>
      </c>
    </row>
    <row r="19" spans="1:6" x14ac:dyDescent="0.25">
      <c r="A19" s="13"/>
      <c r="B19" s="25" t="s">
        <v>19</v>
      </c>
      <c r="C19" s="26"/>
      <c r="D19" s="27"/>
      <c r="E19" s="103">
        <v>1000810.55</v>
      </c>
    </row>
    <row r="20" spans="1:6" x14ac:dyDescent="0.25">
      <c r="A20" s="13"/>
      <c r="B20" s="25" t="s">
        <v>20</v>
      </c>
      <c r="C20" s="26"/>
      <c r="D20" s="27"/>
      <c r="E20" s="274">
        <f>B22+E19</f>
        <v>1008310.55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7500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981</v>
      </c>
      <c r="C24" s="432">
        <v>44693</v>
      </c>
      <c r="D24" s="433">
        <v>0</v>
      </c>
      <c r="E24" s="434">
        <v>46136.21</v>
      </c>
      <c r="F24" s="267"/>
    </row>
    <row r="25" spans="1:6" x14ac:dyDescent="0.25">
      <c r="A25" s="13"/>
      <c r="B25" s="427" t="s">
        <v>982</v>
      </c>
      <c r="C25" s="432"/>
      <c r="D25" s="433">
        <v>0</v>
      </c>
      <c r="E25" s="434">
        <v>73446.78</v>
      </c>
    </row>
    <row r="26" spans="1:6" x14ac:dyDescent="0.25">
      <c r="A26" s="13"/>
      <c r="B26" s="427" t="s">
        <v>983</v>
      </c>
      <c r="C26" s="432">
        <v>45289</v>
      </c>
      <c r="D26" s="433">
        <v>2431.96</v>
      </c>
      <c r="E26" s="434">
        <v>3698.6</v>
      </c>
    </row>
    <row r="27" spans="1:6" x14ac:dyDescent="0.25">
      <c r="A27" s="13"/>
      <c r="B27" s="427" t="s">
        <v>291</v>
      </c>
      <c r="C27" s="432">
        <v>44374</v>
      </c>
      <c r="D27" s="433">
        <v>0</v>
      </c>
      <c r="E27" s="434">
        <v>25874.18</v>
      </c>
    </row>
    <row r="28" spans="1:6" x14ac:dyDescent="0.25">
      <c r="A28" s="13"/>
      <c r="B28" s="427" t="s">
        <v>984</v>
      </c>
      <c r="C28" s="432">
        <v>45167</v>
      </c>
      <c r="D28" s="433">
        <v>0</v>
      </c>
      <c r="E28" s="434">
        <v>3166.85</v>
      </c>
    </row>
    <row r="29" spans="1:6" x14ac:dyDescent="0.25">
      <c r="A29" s="13"/>
      <c r="B29" s="427" t="s">
        <v>292</v>
      </c>
      <c r="C29" s="432">
        <v>43668</v>
      </c>
      <c r="D29" s="433">
        <v>0</v>
      </c>
      <c r="E29" s="434">
        <v>33001.03</v>
      </c>
    </row>
    <row r="30" spans="1:6" x14ac:dyDescent="0.25">
      <c r="A30" s="13"/>
      <c r="B30" s="427" t="s">
        <v>985</v>
      </c>
      <c r="C30" s="432">
        <v>45142</v>
      </c>
      <c r="D30" s="433">
        <v>0</v>
      </c>
      <c r="E30" s="434">
        <v>2550.52</v>
      </c>
    </row>
    <row r="31" spans="1:6" x14ac:dyDescent="0.25">
      <c r="A31" s="13" t="s">
        <v>24</v>
      </c>
      <c r="B31" s="11" t="s">
        <v>38</v>
      </c>
      <c r="C31" s="11"/>
      <c r="D31" s="11"/>
      <c r="E31" s="14"/>
      <c r="F31" s="28"/>
    </row>
    <row r="32" spans="1:6" x14ac:dyDescent="0.25">
      <c r="A32" s="13"/>
      <c r="B32" s="11" t="s">
        <v>40</v>
      </c>
      <c r="C32" s="11"/>
      <c r="D32" s="11"/>
      <c r="E32" s="14"/>
      <c r="F32" s="28"/>
    </row>
    <row r="33" spans="1:12" x14ac:dyDescent="0.25">
      <c r="A33" s="13"/>
      <c r="B33" s="11" t="s">
        <v>39</v>
      </c>
      <c r="C33" s="5"/>
      <c r="D33" s="5"/>
      <c r="E33" s="1"/>
    </row>
    <row r="34" spans="1:12" x14ac:dyDescent="0.25">
      <c r="A34" s="13"/>
      <c r="B34" s="24" t="s">
        <v>25</v>
      </c>
      <c r="C34" s="5"/>
      <c r="D34" s="5"/>
      <c r="E34" s="1"/>
    </row>
    <row r="35" spans="1:12" x14ac:dyDescent="0.25">
      <c r="A35" s="13"/>
      <c r="B35" s="24" t="s">
        <v>26</v>
      </c>
      <c r="C35" s="5"/>
      <c r="D35" s="5"/>
      <c r="E35" s="1"/>
    </row>
    <row r="36" spans="1:12" x14ac:dyDescent="0.25">
      <c r="A36" s="13"/>
      <c r="B36" s="24"/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9" t="s">
        <v>391</v>
      </c>
      <c r="C38" s="60"/>
      <c r="D38" s="6"/>
      <c r="E38" s="488">
        <v>176521.26</v>
      </c>
      <c r="K38" s="72"/>
    </row>
    <row r="39" spans="1:12" x14ac:dyDescent="0.25">
      <c r="A39" s="8">
        <v>2</v>
      </c>
      <c r="B39" s="628" t="s">
        <v>306</v>
      </c>
      <c r="C39" s="628"/>
      <c r="D39" s="6"/>
      <c r="E39" s="489">
        <v>12982.800000000001</v>
      </c>
    </row>
    <row r="40" spans="1:12" x14ac:dyDescent="0.25">
      <c r="A40" s="8">
        <v>3</v>
      </c>
      <c r="B40" s="623" t="s">
        <v>307</v>
      </c>
      <c r="C40" s="623"/>
      <c r="D40" s="6"/>
      <c r="E40" s="92">
        <v>46738.080000000009</v>
      </c>
    </row>
    <row r="41" spans="1:12" x14ac:dyDescent="0.25">
      <c r="A41" s="8">
        <v>4</v>
      </c>
      <c r="B41" s="31" t="s">
        <v>395</v>
      </c>
      <c r="C41" s="31"/>
      <c r="D41" s="6"/>
      <c r="E41" s="92">
        <v>19214.544000000002</v>
      </c>
    </row>
    <row r="42" spans="1:12" x14ac:dyDescent="0.25">
      <c r="A42" s="8">
        <v>5</v>
      </c>
      <c r="B42" s="623" t="s">
        <v>2</v>
      </c>
      <c r="C42" s="623"/>
      <c r="D42" s="6"/>
      <c r="E42" s="92">
        <v>3209.6</v>
      </c>
      <c r="J42" s="321"/>
      <c r="L42" s="72"/>
    </row>
    <row r="43" spans="1:12" x14ac:dyDescent="0.25">
      <c r="A43" s="8">
        <v>6</v>
      </c>
      <c r="B43" s="623" t="s">
        <v>3</v>
      </c>
      <c r="C43" s="623"/>
      <c r="D43" s="6"/>
      <c r="E43" s="92">
        <v>8000</v>
      </c>
      <c r="J43" s="321"/>
      <c r="L43" s="72"/>
    </row>
    <row r="44" spans="1:12" x14ac:dyDescent="0.25">
      <c r="A44" s="8">
        <v>7</v>
      </c>
      <c r="B44" s="628" t="s">
        <v>31</v>
      </c>
      <c r="C44" s="628"/>
      <c r="D44" s="6"/>
      <c r="E44" s="92">
        <v>41544.960000000006</v>
      </c>
      <c r="J44" s="72"/>
    </row>
    <row r="45" spans="1:12" x14ac:dyDescent="0.25">
      <c r="A45" s="8">
        <v>8</v>
      </c>
      <c r="B45" s="623" t="s">
        <v>308</v>
      </c>
      <c r="C45" s="623"/>
      <c r="D45" s="6"/>
      <c r="E45" s="73">
        <v>384.56</v>
      </c>
      <c r="J45" s="321"/>
      <c r="L45" s="72"/>
    </row>
    <row r="46" spans="1:12" x14ac:dyDescent="0.25">
      <c r="A46" s="8">
        <v>9</v>
      </c>
      <c r="B46" s="623" t="s">
        <v>309</v>
      </c>
      <c r="C46" s="623"/>
      <c r="D46" s="6"/>
      <c r="E46" s="73">
        <v>2780.92</v>
      </c>
      <c r="J46" s="321"/>
      <c r="L46" s="72"/>
    </row>
    <row r="47" spans="1:12" x14ac:dyDescent="0.25">
      <c r="A47" s="8">
        <v>10</v>
      </c>
      <c r="B47" s="628" t="s">
        <v>310</v>
      </c>
      <c r="C47" s="628"/>
      <c r="D47" s="6"/>
      <c r="E47" s="73">
        <v>24000</v>
      </c>
      <c r="J47" s="77"/>
      <c r="L47" s="72"/>
    </row>
    <row r="48" spans="1:12" x14ac:dyDescent="0.25">
      <c r="A48" s="8">
        <v>11</v>
      </c>
      <c r="B48" s="623" t="s">
        <v>311</v>
      </c>
      <c r="C48" s="623"/>
      <c r="D48" s="6"/>
      <c r="E48" s="73">
        <v>109055.52000000002</v>
      </c>
      <c r="J48" s="77"/>
    </row>
    <row r="49" spans="1:12" x14ac:dyDescent="0.25">
      <c r="A49" s="8">
        <v>12</v>
      </c>
      <c r="B49" s="623" t="s">
        <v>337</v>
      </c>
      <c r="C49" s="623"/>
      <c r="D49" s="6"/>
      <c r="E49" s="73">
        <v>18044.84</v>
      </c>
      <c r="L49" s="72"/>
    </row>
    <row r="50" spans="1:12" x14ac:dyDescent="0.25">
      <c r="A50" s="8">
        <v>13</v>
      </c>
      <c r="B50" s="623" t="s">
        <v>334</v>
      </c>
      <c r="C50" s="623"/>
      <c r="D50" s="6"/>
      <c r="E50" s="81">
        <v>5780.49</v>
      </c>
      <c r="J50" s="72"/>
      <c r="L50" s="72"/>
    </row>
    <row r="51" spans="1:12" x14ac:dyDescent="0.25">
      <c r="A51" s="8">
        <v>14</v>
      </c>
      <c r="B51" s="623" t="s">
        <v>314</v>
      </c>
      <c r="C51" s="623"/>
      <c r="D51" s="6"/>
      <c r="E51" s="73">
        <v>387150.89</v>
      </c>
      <c r="J51" s="77"/>
      <c r="L51" s="72"/>
    </row>
    <row r="52" spans="1:12" x14ac:dyDescent="0.25">
      <c r="A52" s="8">
        <v>15</v>
      </c>
      <c r="B52" s="623" t="s">
        <v>330</v>
      </c>
      <c r="C52" s="623"/>
      <c r="D52" s="6"/>
      <c r="E52" s="73">
        <v>100000</v>
      </c>
      <c r="L52" s="72"/>
    </row>
    <row r="53" spans="1:12" x14ac:dyDescent="0.25">
      <c r="A53" s="8">
        <v>16</v>
      </c>
      <c r="B53" s="626" t="s">
        <v>4</v>
      </c>
      <c r="C53" s="627"/>
      <c r="D53" s="6"/>
      <c r="E53" s="73">
        <v>218111.04000000004</v>
      </c>
      <c r="J53" s="77"/>
      <c r="L53" s="72"/>
    </row>
    <row r="54" spans="1:12" x14ac:dyDescent="0.25">
      <c r="A54" s="8">
        <v>17</v>
      </c>
      <c r="B54" s="623" t="s">
        <v>367</v>
      </c>
      <c r="C54" s="623"/>
      <c r="D54" s="6"/>
      <c r="E54" s="73">
        <v>60859.61</v>
      </c>
      <c r="J54" s="77"/>
      <c r="L54" s="72"/>
    </row>
    <row r="55" spans="1:12" x14ac:dyDescent="0.25">
      <c r="A55" s="8">
        <v>18</v>
      </c>
      <c r="B55" s="626" t="s">
        <v>387</v>
      </c>
      <c r="C55" s="627"/>
      <c r="D55" s="6"/>
      <c r="E55" s="73">
        <v>56196.24</v>
      </c>
      <c r="L55" s="72"/>
    </row>
    <row r="56" spans="1:12" x14ac:dyDescent="0.25">
      <c r="A56" s="8">
        <v>19</v>
      </c>
      <c r="B56" s="626" t="s">
        <v>388</v>
      </c>
      <c r="C56" s="627"/>
      <c r="D56" s="6"/>
      <c r="E56" s="73">
        <v>5538.96</v>
      </c>
      <c r="L56" s="72"/>
    </row>
    <row r="57" spans="1:12" x14ac:dyDescent="0.25">
      <c r="A57" s="8">
        <v>20</v>
      </c>
      <c r="B57" s="626" t="s">
        <v>389</v>
      </c>
      <c r="C57" s="627"/>
      <c r="D57" s="6"/>
      <c r="E57" s="73">
        <v>135167.78</v>
      </c>
      <c r="L57" s="72"/>
    </row>
    <row r="58" spans="1:12" x14ac:dyDescent="0.25">
      <c r="A58" s="8">
        <v>21</v>
      </c>
      <c r="B58" s="626" t="s">
        <v>390</v>
      </c>
      <c r="C58" s="627"/>
      <c r="D58" s="6"/>
      <c r="E58" s="73">
        <v>8895.84</v>
      </c>
      <c r="L58" s="72"/>
    </row>
    <row r="59" spans="1:12" x14ac:dyDescent="0.25">
      <c r="A59" s="8">
        <v>22</v>
      </c>
      <c r="B59" s="624" t="s">
        <v>652</v>
      </c>
      <c r="C59" s="624"/>
      <c r="D59" s="6"/>
      <c r="E59" s="81">
        <f>SUM(E38:E58)</f>
        <v>1440177.9340000004</v>
      </c>
      <c r="J59" s="77"/>
    </row>
    <row r="60" spans="1:12" x14ac:dyDescent="0.25">
      <c r="A60" s="8">
        <v>23</v>
      </c>
      <c r="B60" s="624" t="s">
        <v>676</v>
      </c>
      <c r="C60" s="625"/>
      <c r="D60" s="6"/>
      <c r="E60" s="81">
        <f>E20</f>
        <v>1008310.55</v>
      </c>
      <c r="J60" s="355"/>
    </row>
    <row r="61" spans="1:12" x14ac:dyDescent="0.25">
      <c r="A61" s="8"/>
      <c r="B61" s="624"/>
      <c r="C61" s="624"/>
      <c r="D61" s="6"/>
      <c r="E61" s="81"/>
      <c r="J61" s="156"/>
    </row>
    <row r="62" spans="1:12" x14ac:dyDescent="0.25">
      <c r="A62" s="8"/>
      <c r="B62" s="644"/>
      <c r="C62" s="645"/>
      <c r="D62" s="31"/>
      <c r="E62" s="73"/>
    </row>
    <row r="63" spans="1:12" x14ac:dyDescent="0.25">
      <c r="A63" s="28" t="s">
        <v>32</v>
      </c>
      <c r="B63" s="11" t="s">
        <v>36</v>
      </c>
      <c r="F63" s="76"/>
    </row>
    <row r="64" spans="1:12" x14ac:dyDescent="0.25">
      <c r="B64" s="11" t="s">
        <v>37</v>
      </c>
    </row>
    <row r="65" spans="1:6" x14ac:dyDescent="0.25">
      <c r="A65" s="38" t="s">
        <v>27</v>
      </c>
      <c r="B65" s="36" t="s">
        <v>41</v>
      </c>
      <c r="C65" s="33" t="s">
        <v>44</v>
      </c>
      <c r="D65" s="33" t="s">
        <v>45</v>
      </c>
      <c r="E65" s="33"/>
    </row>
    <row r="66" spans="1:6" x14ac:dyDescent="0.25">
      <c r="A66" s="37"/>
      <c r="B66" s="37"/>
      <c r="C66" s="34" t="s">
        <v>42</v>
      </c>
      <c r="D66" s="34" t="s">
        <v>1</v>
      </c>
      <c r="E66" s="542" t="s">
        <v>1062</v>
      </c>
    </row>
    <row r="67" spans="1:6" x14ac:dyDescent="0.25">
      <c r="A67" s="30"/>
      <c r="B67" s="30"/>
      <c r="C67" s="35" t="s">
        <v>43</v>
      </c>
      <c r="D67" s="35"/>
      <c r="E67" s="35"/>
    </row>
    <row r="68" spans="1:6" ht="30" x14ac:dyDescent="0.25">
      <c r="A68" s="116" t="s">
        <v>9</v>
      </c>
      <c r="B68" s="535" t="s">
        <v>1064</v>
      </c>
      <c r="C68" s="541">
        <v>44967</v>
      </c>
      <c r="D68" s="106">
        <v>100000</v>
      </c>
      <c r="E68" s="567" t="s">
        <v>1063</v>
      </c>
    </row>
    <row r="69" spans="1:6" x14ac:dyDescent="0.25">
      <c r="A69" s="106"/>
      <c r="B69" s="540" t="s">
        <v>1217</v>
      </c>
      <c r="C69" s="540" t="s">
        <v>1218</v>
      </c>
      <c r="D69" s="106">
        <v>3500</v>
      </c>
      <c r="E69" s="106">
        <v>18</v>
      </c>
    </row>
    <row r="70" spans="1:6" x14ac:dyDescent="0.25">
      <c r="A70" s="106">
        <v>2</v>
      </c>
      <c r="B70" s="566" t="s">
        <v>1222</v>
      </c>
      <c r="C70" s="566" t="s">
        <v>1223</v>
      </c>
      <c r="D70" s="106">
        <v>127256</v>
      </c>
      <c r="E70" s="106">
        <v>67</v>
      </c>
    </row>
    <row r="71" spans="1:6" ht="33.75" customHeight="1" x14ac:dyDescent="0.25">
      <c r="A71" s="106">
        <v>3</v>
      </c>
      <c r="B71" s="568" t="s">
        <v>1224</v>
      </c>
      <c r="C71" s="566" t="s">
        <v>1225</v>
      </c>
      <c r="D71" s="106">
        <v>7810</v>
      </c>
      <c r="E71" s="106">
        <v>66</v>
      </c>
    </row>
    <row r="72" spans="1:6" ht="30" customHeight="1" x14ac:dyDescent="0.25">
      <c r="A72" s="106">
        <v>4</v>
      </c>
      <c r="B72" s="584" t="s">
        <v>1309</v>
      </c>
      <c r="C72" s="566" t="s">
        <v>1310</v>
      </c>
      <c r="D72" s="106">
        <v>32419</v>
      </c>
      <c r="E72" s="106">
        <v>21</v>
      </c>
    </row>
    <row r="73" spans="1:6" ht="43.5" customHeight="1" x14ac:dyDescent="0.25">
      <c r="A73" s="106">
        <v>5</v>
      </c>
      <c r="B73" s="584" t="s">
        <v>1325</v>
      </c>
      <c r="C73" s="566" t="s">
        <v>1196</v>
      </c>
      <c r="D73" s="106">
        <v>12668</v>
      </c>
      <c r="E73" s="106">
        <v>10</v>
      </c>
    </row>
    <row r="74" spans="1:6" ht="30.75" customHeight="1" x14ac:dyDescent="0.25">
      <c r="A74" s="106">
        <v>6</v>
      </c>
      <c r="B74" s="584" t="s">
        <v>1333</v>
      </c>
      <c r="C74" s="566" t="s">
        <v>1334</v>
      </c>
      <c r="D74" s="106">
        <v>65744</v>
      </c>
      <c r="E74" s="106">
        <v>5</v>
      </c>
    </row>
    <row r="75" spans="1:6" x14ac:dyDescent="0.25">
      <c r="A75" s="106"/>
      <c r="B75" s="31"/>
      <c r="C75" s="31"/>
      <c r="D75" s="31"/>
      <c r="E75" s="31"/>
    </row>
    <row r="76" spans="1:6" x14ac:dyDescent="0.25">
      <c r="A76" s="28" t="s">
        <v>33</v>
      </c>
      <c r="B76" s="28" t="s">
        <v>120</v>
      </c>
      <c r="C76" s="28"/>
      <c r="D76" s="28"/>
      <c r="E76" s="28"/>
      <c r="F76" s="28"/>
    </row>
    <row r="77" spans="1:6" x14ac:dyDescent="0.25">
      <c r="B77" s="28" t="s">
        <v>122</v>
      </c>
      <c r="C77" s="28"/>
      <c r="D77" s="28"/>
      <c r="E77" s="28"/>
      <c r="F77" s="28"/>
    </row>
    <row r="78" spans="1:6" x14ac:dyDescent="0.25">
      <c r="B78" s="28" t="s">
        <v>121</v>
      </c>
      <c r="C78" s="28"/>
      <c r="D78" s="28"/>
      <c r="E78" s="28"/>
      <c r="F78" s="28"/>
    </row>
    <row r="79" spans="1:6" x14ac:dyDescent="0.25">
      <c r="B79" s="59" t="s">
        <v>114</v>
      </c>
      <c r="C79" s="29"/>
      <c r="D79" s="29"/>
      <c r="E79" s="29"/>
      <c r="F79" s="29"/>
    </row>
    <row r="80" spans="1:6" x14ac:dyDescent="0.25">
      <c r="B80" s="59" t="s">
        <v>115</v>
      </c>
      <c r="C80" s="29"/>
      <c r="D80" s="29"/>
      <c r="E80" s="29"/>
      <c r="F80" s="29"/>
    </row>
    <row r="81" spans="1:6" x14ac:dyDescent="0.25">
      <c r="B81" s="59" t="s">
        <v>116</v>
      </c>
      <c r="C81" s="29"/>
      <c r="D81" s="29"/>
      <c r="E81" s="29"/>
      <c r="F81" s="29"/>
    </row>
    <row r="83" spans="1:6" x14ac:dyDescent="0.25">
      <c r="B83" s="500" t="s">
        <v>1022</v>
      </c>
    </row>
    <row r="96" spans="1:6" x14ac:dyDescent="0.25">
      <c r="A96" t="s">
        <v>5</v>
      </c>
    </row>
  </sheetData>
  <mergeCells count="29">
    <mergeCell ref="B62:C62"/>
    <mergeCell ref="B52:C52"/>
    <mergeCell ref="B53:C53"/>
    <mergeCell ref="B54:C54"/>
    <mergeCell ref="B59:C59"/>
    <mergeCell ref="B60:C60"/>
    <mergeCell ref="B48:C48"/>
    <mergeCell ref="B49:C49"/>
    <mergeCell ref="B50:C50"/>
    <mergeCell ref="B51:C51"/>
    <mergeCell ref="B61:C61"/>
    <mergeCell ref="B55:C55"/>
    <mergeCell ref="B56:C56"/>
    <mergeCell ref="B57:C57"/>
    <mergeCell ref="B58:C58"/>
    <mergeCell ref="B11:F11"/>
    <mergeCell ref="B12:F12"/>
    <mergeCell ref="B5:E5"/>
    <mergeCell ref="B9:C9"/>
    <mergeCell ref="B10:E10"/>
    <mergeCell ref="B44:C44"/>
    <mergeCell ref="B45:C45"/>
    <mergeCell ref="B46:C46"/>
    <mergeCell ref="B47:C47"/>
    <mergeCell ref="B37:C37"/>
    <mergeCell ref="B39:C39"/>
    <mergeCell ref="B40:C40"/>
    <mergeCell ref="B42:C42"/>
    <mergeCell ref="B43:C43"/>
  </mergeCells>
  <phoneticPr fontId="78" type="noConversion"/>
  <pageMargins left="0.69930555555555596" right="0.69930555555555596" top="0.75" bottom="0.75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Лист52">
    <tabColor rgb="FF00B0F0"/>
  </sheetPr>
  <dimension ref="A1:M93"/>
  <sheetViews>
    <sheetView topLeftCell="A57" workbookViewId="0">
      <selection activeCell="N66" sqref="N6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9.5703125" customWidth="1"/>
    <col min="5" max="5" width="13.7109375" customWidth="1"/>
    <col min="6" max="6" width="10" customWidth="1"/>
    <col min="10" max="10" width="9.5703125" bestFit="1" customWidth="1"/>
    <col min="12" max="12" width="9.5703125" bestFit="1" customWidth="1"/>
    <col min="13" max="13" width="5.71093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742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111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713</v>
      </c>
      <c r="C13" s="5"/>
      <c r="D13" s="18"/>
      <c r="E13" s="2">
        <v>738451.17</v>
      </c>
    </row>
    <row r="14" spans="1:6" x14ac:dyDescent="0.25">
      <c r="A14" s="19"/>
      <c r="B14" s="5" t="s">
        <v>942</v>
      </c>
      <c r="C14" s="5"/>
      <c r="D14" s="18"/>
      <c r="E14" s="80">
        <v>767158.44</v>
      </c>
    </row>
    <row r="15" spans="1:6" x14ac:dyDescent="0.25">
      <c r="A15" s="13" t="s">
        <v>14</v>
      </c>
      <c r="B15" s="5" t="s">
        <v>743</v>
      </c>
      <c r="C15" s="5"/>
      <c r="D15" s="18"/>
      <c r="E15" s="80">
        <v>-292824.44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5" x14ac:dyDescent="0.25">
      <c r="A17" s="13"/>
      <c r="B17" s="24" t="s">
        <v>17</v>
      </c>
      <c r="C17" s="5"/>
      <c r="D17" s="5"/>
      <c r="E17" s="1"/>
    </row>
    <row r="18" spans="1:5" x14ac:dyDescent="0.25">
      <c r="A18" s="13"/>
      <c r="B18" s="25" t="s">
        <v>18</v>
      </c>
      <c r="C18" s="26"/>
      <c r="D18" s="27"/>
      <c r="E18" s="15">
        <v>916407.84</v>
      </c>
    </row>
    <row r="19" spans="1:5" x14ac:dyDescent="0.25">
      <c r="A19" s="13"/>
      <c r="B19" s="25" t="s">
        <v>19</v>
      </c>
      <c r="C19" s="26"/>
      <c r="D19" s="27"/>
      <c r="E19" s="15">
        <v>955967.85</v>
      </c>
    </row>
    <row r="20" spans="1:5" x14ac:dyDescent="0.25">
      <c r="A20" s="13"/>
      <c r="B20" s="25" t="s">
        <v>20</v>
      </c>
      <c r="C20" s="26"/>
      <c r="D20" s="27"/>
      <c r="E20" s="16">
        <f>B22+E19</f>
        <v>973837.85</v>
      </c>
    </row>
    <row r="21" spans="1:5" x14ac:dyDescent="0.25">
      <c r="A21" s="13"/>
      <c r="B21" s="24" t="s">
        <v>21</v>
      </c>
      <c r="C21" s="5"/>
      <c r="D21" s="5"/>
      <c r="E21" s="1"/>
    </row>
    <row r="22" spans="1:5" x14ac:dyDescent="0.25">
      <c r="A22" s="13"/>
      <c r="B22" s="18">
        <v>17870</v>
      </c>
      <c r="C22" s="5"/>
      <c r="D22" s="5"/>
      <c r="E22" s="1"/>
    </row>
    <row r="23" spans="1:5" x14ac:dyDescent="0.25">
      <c r="A23" s="13"/>
      <c r="B23" s="24" t="s">
        <v>54</v>
      </c>
      <c r="C23" s="5"/>
      <c r="D23" s="5"/>
      <c r="E23" s="1"/>
    </row>
    <row r="24" spans="1:5" x14ac:dyDescent="0.25">
      <c r="A24" s="13"/>
      <c r="B24" s="427" t="s">
        <v>293</v>
      </c>
      <c r="C24" s="432">
        <v>45278</v>
      </c>
      <c r="D24" s="433">
        <v>0</v>
      </c>
      <c r="E24" s="434">
        <v>122269.13</v>
      </c>
    </row>
    <row r="25" spans="1:5" x14ac:dyDescent="0.25">
      <c r="A25" s="13"/>
      <c r="B25" s="427" t="s">
        <v>294</v>
      </c>
      <c r="C25" s="432">
        <v>45287</v>
      </c>
      <c r="D25" s="433">
        <v>1324.39</v>
      </c>
      <c r="E25" s="434">
        <v>131385.51999999999</v>
      </c>
    </row>
    <row r="26" spans="1:5" x14ac:dyDescent="0.25">
      <c r="A26" s="13"/>
      <c r="B26" s="427" t="s">
        <v>295</v>
      </c>
      <c r="C26" s="432">
        <v>45281</v>
      </c>
      <c r="D26" s="433">
        <v>925.46</v>
      </c>
      <c r="E26" s="434">
        <v>48214.19</v>
      </c>
    </row>
    <row r="27" spans="1:5" x14ac:dyDescent="0.25">
      <c r="A27" s="13"/>
      <c r="B27" s="427" t="s">
        <v>296</v>
      </c>
      <c r="C27" s="432">
        <v>45240</v>
      </c>
      <c r="D27" s="433">
        <v>0</v>
      </c>
      <c r="E27" s="434">
        <v>80877.210000000006</v>
      </c>
    </row>
    <row r="28" spans="1:5" x14ac:dyDescent="0.25">
      <c r="A28" s="13"/>
      <c r="B28" s="427" t="s">
        <v>581</v>
      </c>
      <c r="C28" s="432">
        <v>45310</v>
      </c>
      <c r="D28" s="433">
        <v>1500</v>
      </c>
      <c r="E28" s="434">
        <v>6945.99</v>
      </c>
    </row>
    <row r="29" spans="1:5" x14ac:dyDescent="0.25">
      <c r="A29" s="13"/>
      <c r="B29" s="427" t="s">
        <v>986</v>
      </c>
      <c r="C29" s="432">
        <v>45250</v>
      </c>
      <c r="D29" s="433">
        <v>0</v>
      </c>
      <c r="E29" s="434">
        <v>4074.12</v>
      </c>
    </row>
    <row r="30" spans="1:5" x14ac:dyDescent="0.25">
      <c r="A30" s="13"/>
      <c r="B30" s="427" t="s">
        <v>297</v>
      </c>
      <c r="C30" s="432">
        <v>43325</v>
      </c>
      <c r="D30" s="433">
        <v>0</v>
      </c>
      <c r="E30" s="434">
        <v>121304.71</v>
      </c>
    </row>
    <row r="31" spans="1:5" x14ac:dyDescent="0.25">
      <c r="A31" s="13"/>
      <c r="B31" s="427" t="s">
        <v>987</v>
      </c>
      <c r="C31" s="432">
        <v>44692</v>
      </c>
      <c r="D31" s="433">
        <v>0</v>
      </c>
      <c r="E31" s="434">
        <v>26090.01</v>
      </c>
    </row>
    <row r="32" spans="1:5" x14ac:dyDescent="0.25">
      <c r="A32" s="13"/>
      <c r="B32" s="427" t="s">
        <v>298</v>
      </c>
      <c r="C32" s="432">
        <v>44366</v>
      </c>
      <c r="D32" s="433">
        <v>0</v>
      </c>
      <c r="E32" s="434">
        <v>105571.99</v>
      </c>
    </row>
    <row r="33" spans="1:12" x14ac:dyDescent="0.25">
      <c r="A33" s="13"/>
      <c r="B33" s="61"/>
      <c r="C33" s="61"/>
      <c r="D33" s="64"/>
      <c r="E33" s="64"/>
    </row>
    <row r="34" spans="1:12" x14ac:dyDescent="0.25">
      <c r="A34" s="13" t="s">
        <v>24</v>
      </c>
      <c r="B34" s="11" t="s">
        <v>38</v>
      </c>
      <c r="C34" s="11"/>
      <c r="D34" s="11"/>
      <c r="E34" s="14"/>
      <c r="F34" s="28"/>
    </row>
    <row r="35" spans="1:12" x14ac:dyDescent="0.25">
      <c r="A35" s="13"/>
      <c r="B35" s="11" t="s">
        <v>40</v>
      </c>
      <c r="C35" s="11"/>
      <c r="D35" s="11"/>
      <c r="E35" s="14"/>
      <c r="F35" s="28"/>
    </row>
    <row r="36" spans="1:12" x14ac:dyDescent="0.25">
      <c r="A36" s="13"/>
      <c r="B36" s="11" t="s">
        <v>39</v>
      </c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9" t="s">
        <v>391</v>
      </c>
      <c r="C38" s="60"/>
      <c r="D38" s="6"/>
      <c r="E38" s="88">
        <v>88878.24</v>
      </c>
    </row>
    <row r="39" spans="1:12" x14ac:dyDescent="0.25">
      <c r="A39" s="8">
        <v>2</v>
      </c>
      <c r="B39" s="628" t="s">
        <v>306</v>
      </c>
      <c r="C39" s="628"/>
      <c r="D39" s="6"/>
      <c r="E39" s="73">
        <v>8887.8240000000005</v>
      </c>
    </row>
    <row r="40" spans="1:12" x14ac:dyDescent="0.25">
      <c r="A40" s="8">
        <v>3</v>
      </c>
      <c r="B40" s="623" t="s">
        <v>307</v>
      </c>
      <c r="C40" s="623"/>
      <c r="D40" s="6"/>
      <c r="E40" s="73">
        <v>26663.472000000002</v>
      </c>
    </row>
    <row r="41" spans="1:12" x14ac:dyDescent="0.25">
      <c r="A41" s="8">
        <v>4</v>
      </c>
      <c r="B41" s="31" t="s">
        <v>395</v>
      </c>
      <c r="C41" s="31"/>
      <c r="D41" s="6"/>
      <c r="E41" s="73">
        <v>3555.1296000000002</v>
      </c>
    </row>
    <row r="42" spans="1:12" x14ac:dyDescent="0.25">
      <c r="A42" s="8">
        <v>5</v>
      </c>
      <c r="B42" s="623" t="s">
        <v>2</v>
      </c>
      <c r="C42" s="623"/>
      <c r="D42" s="6"/>
      <c r="E42" s="73">
        <v>3147.2</v>
      </c>
      <c r="J42" s="73"/>
      <c r="L42" s="72"/>
    </row>
    <row r="43" spans="1:12" x14ac:dyDescent="0.25">
      <c r="A43" s="8">
        <v>6</v>
      </c>
      <c r="B43" s="623" t="s">
        <v>3</v>
      </c>
      <c r="C43" s="623"/>
      <c r="D43" s="6"/>
      <c r="E43" s="73">
        <v>4000</v>
      </c>
      <c r="J43" s="73"/>
      <c r="L43" s="72"/>
    </row>
    <row r="44" spans="1:12" x14ac:dyDescent="0.25">
      <c r="A44" s="8">
        <v>7</v>
      </c>
      <c r="B44" s="628" t="s">
        <v>31</v>
      </c>
      <c r="C44" s="628"/>
      <c r="D44" s="6"/>
      <c r="E44" s="73">
        <v>23700.86</v>
      </c>
      <c r="J44" s="72"/>
    </row>
    <row r="45" spans="1:12" x14ac:dyDescent="0.25">
      <c r="A45" s="8">
        <v>8</v>
      </c>
      <c r="B45" s="623" t="s">
        <v>308</v>
      </c>
      <c r="C45" s="623"/>
      <c r="D45" s="6"/>
      <c r="E45" s="73">
        <v>384.56</v>
      </c>
      <c r="J45" s="73"/>
      <c r="L45" s="72"/>
    </row>
    <row r="46" spans="1:12" x14ac:dyDescent="0.25">
      <c r="A46" s="8">
        <v>9</v>
      </c>
      <c r="B46" s="623" t="s">
        <v>309</v>
      </c>
      <c r="C46" s="623"/>
      <c r="D46" s="6"/>
      <c r="E46" s="73">
        <v>2685.84</v>
      </c>
      <c r="J46" s="73"/>
      <c r="L46" s="72"/>
    </row>
    <row r="47" spans="1:12" x14ac:dyDescent="0.25">
      <c r="A47" s="8">
        <v>10</v>
      </c>
      <c r="B47" s="729" t="s">
        <v>330</v>
      </c>
      <c r="C47" s="628"/>
      <c r="D47" s="6"/>
      <c r="E47" s="73">
        <v>6660.37</v>
      </c>
      <c r="J47" s="72"/>
      <c r="L47" s="72"/>
    </row>
    <row r="48" spans="1:12" x14ac:dyDescent="0.25">
      <c r="A48" s="8">
        <v>11</v>
      </c>
      <c r="B48" s="623" t="s">
        <v>1381</v>
      </c>
      <c r="C48" s="623"/>
      <c r="D48" s="6"/>
      <c r="E48" s="73">
        <v>74065.2</v>
      </c>
      <c r="J48" s="72"/>
      <c r="L48" s="72"/>
    </row>
    <row r="49" spans="1:13" x14ac:dyDescent="0.25">
      <c r="A49" s="8">
        <v>12</v>
      </c>
      <c r="B49" s="623" t="s">
        <v>331</v>
      </c>
      <c r="C49" s="623"/>
      <c r="D49" s="6"/>
      <c r="E49" s="73">
        <v>16953.96</v>
      </c>
      <c r="L49" s="72"/>
    </row>
    <row r="50" spans="1:13" x14ac:dyDescent="0.25">
      <c r="A50" s="8">
        <v>13</v>
      </c>
      <c r="B50" s="623" t="s">
        <v>312</v>
      </c>
      <c r="C50" s="623"/>
      <c r="D50" s="6"/>
      <c r="E50" s="73">
        <v>88878.24</v>
      </c>
      <c r="J50" s="72"/>
      <c r="L50" s="72"/>
    </row>
    <row r="51" spans="1:13" x14ac:dyDescent="0.25">
      <c r="A51" s="8">
        <v>14</v>
      </c>
      <c r="B51" s="623" t="s">
        <v>313</v>
      </c>
      <c r="C51" s="623"/>
      <c r="D51" s="6"/>
      <c r="E51" s="81">
        <v>90678.71</v>
      </c>
      <c r="J51" s="72"/>
      <c r="L51" s="72"/>
      <c r="M51" s="319" t="s">
        <v>622</v>
      </c>
    </row>
    <row r="52" spans="1:13" x14ac:dyDescent="0.25">
      <c r="A52" s="8">
        <v>15</v>
      </c>
      <c r="B52" s="623" t="s">
        <v>319</v>
      </c>
      <c r="C52" s="623"/>
      <c r="D52" s="6"/>
      <c r="E52" s="73">
        <v>453</v>
      </c>
      <c r="J52" s="72"/>
    </row>
    <row r="53" spans="1:13" x14ac:dyDescent="0.25">
      <c r="A53" s="8">
        <v>16</v>
      </c>
      <c r="B53" s="623" t="s">
        <v>314</v>
      </c>
      <c r="C53" s="623"/>
      <c r="D53" s="6"/>
      <c r="E53" s="73">
        <v>45011.5</v>
      </c>
      <c r="J53" s="72"/>
      <c r="L53" s="72"/>
    </row>
    <row r="54" spans="1:13" x14ac:dyDescent="0.25">
      <c r="A54" s="8">
        <v>17</v>
      </c>
      <c r="B54" s="623" t="s">
        <v>883</v>
      </c>
      <c r="C54" s="623"/>
      <c r="D54" s="6"/>
      <c r="E54" s="73">
        <v>109358.61</v>
      </c>
      <c r="L54" s="136"/>
    </row>
    <row r="55" spans="1:13" x14ac:dyDescent="0.25">
      <c r="A55" s="8">
        <v>18</v>
      </c>
      <c r="B55" s="530" t="s">
        <v>1349</v>
      </c>
      <c r="C55" s="531"/>
      <c r="D55" s="6"/>
      <c r="E55" s="73">
        <v>4478.16</v>
      </c>
      <c r="L55" s="136"/>
    </row>
    <row r="56" spans="1:13" x14ac:dyDescent="0.25">
      <c r="A56" s="8">
        <v>19</v>
      </c>
      <c r="B56" s="626" t="s">
        <v>4</v>
      </c>
      <c r="C56" s="627"/>
      <c r="D56" s="6"/>
      <c r="E56" s="73">
        <v>146970.10999999999</v>
      </c>
      <c r="L56" s="490"/>
      <c r="M56">
        <v>2170</v>
      </c>
    </row>
    <row r="57" spans="1:13" x14ac:dyDescent="0.25">
      <c r="A57" s="8">
        <v>20</v>
      </c>
      <c r="B57" s="623" t="s">
        <v>367</v>
      </c>
      <c r="C57" s="623"/>
      <c r="D57" s="6"/>
      <c r="E57" s="73">
        <v>58778.9</v>
      </c>
      <c r="J57" s="72"/>
      <c r="L57" s="72"/>
    </row>
    <row r="58" spans="1:13" x14ac:dyDescent="0.25">
      <c r="A58" s="8">
        <v>21</v>
      </c>
      <c r="B58" s="626" t="s">
        <v>387</v>
      </c>
      <c r="C58" s="627"/>
      <c r="D58" s="6"/>
      <c r="E58" s="73">
        <v>26741.61</v>
      </c>
      <c r="L58" s="72"/>
    </row>
    <row r="59" spans="1:13" x14ac:dyDescent="0.25">
      <c r="A59" s="8">
        <v>22</v>
      </c>
      <c r="B59" s="626" t="s">
        <v>388</v>
      </c>
      <c r="C59" s="627"/>
      <c r="D59" s="6"/>
      <c r="E59" s="73">
        <v>3673.92</v>
      </c>
      <c r="L59" s="72"/>
    </row>
    <row r="60" spans="1:13" x14ac:dyDescent="0.25">
      <c r="A60" s="8">
        <v>23</v>
      </c>
      <c r="B60" s="626" t="s">
        <v>389</v>
      </c>
      <c r="C60" s="627"/>
      <c r="D60" s="6"/>
      <c r="E60" s="73">
        <v>84504.960000000006</v>
      </c>
      <c r="L60" s="72"/>
    </row>
    <row r="61" spans="1:13" x14ac:dyDescent="0.25">
      <c r="A61" s="8">
        <v>24</v>
      </c>
      <c r="B61" s="626" t="s">
        <v>390</v>
      </c>
      <c r="C61" s="627"/>
      <c r="D61" s="6"/>
      <c r="E61" s="73">
        <v>5899.92</v>
      </c>
      <c r="L61" s="72"/>
    </row>
    <row r="62" spans="1:13" x14ac:dyDescent="0.25">
      <c r="A62" s="8">
        <v>25</v>
      </c>
      <c r="B62" s="624" t="s">
        <v>652</v>
      </c>
      <c r="C62" s="624"/>
      <c r="D62" s="6"/>
      <c r="E62" s="81">
        <f>SUM(E38:E61)</f>
        <v>925010.29560000007</v>
      </c>
      <c r="J62" s="77"/>
    </row>
    <row r="63" spans="1:13" x14ac:dyDescent="0.25">
      <c r="A63" s="8">
        <v>26</v>
      </c>
      <c r="B63" s="624" t="s">
        <v>676</v>
      </c>
      <c r="C63" s="625"/>
      <c r="D63" s="6"/>
      <c r="E63" s="81">
        <f>E20</f>
        <v>973837.85</v>
      </c>
      <c r="J63" s="348"/>
    </row>
    <row r="64" spans="1:13" x14ac:dyDescent="0.25">
      <c r="A64" s="8"/>
      <c r="B64" s="624"/>
      <c r="C64" s="624"/>
      <c r="D64" s="6"/>
      <c r="E64" s="81"/>
      <c r="J64" s="156"/>
    </row>
    <row r="65" spans="1:6" x14ac:dyDescent="0.25">
      <c r="A65" s="8"/>
      <c r="B65" s="644"/>
      <c r="C65" s="645"/>
      <c r="D65" s="31"/>
      <c r="E65" s="73"/>
    </row>
    <row r="66" spans="1:6" x14ac:dyDescent="0.25">
      <c r="F66" s="76"/>
    </row>
    <row r="67" spans="1:6" x14ac:dyDescent="0.25">
      <c r="A67" s="28" t="s">
        <v>32</v>
      </c>
      <c r="B67" s="5" t="s">
        <v>348</v>
      </c>
    </row>
    <row r="68" spans="1:6" x14ac:dyDescent="0.25">
      <c r="B68" s="11" t="s">
        <v>37</v>
      </c>
    </row>
    <row r="69" spans="1:6" x14ac:dyDescent="0.25">
      <c r="A69" s="38" t="s">
        <v>27</v>
      </c>
      <c r="B69" s="36" t="s">
        <v>41</v>
      </c>
      <c r="C69" s="118" t="s">
        <v>44</v>
      </c>
      <c r="D69" s="292" t="s">
        <v>611</v>
      </c>
      <c r="E69" s="118" t="s">
        <v>45</v>
      </c>
    </row>
    <row r="70" spans="1:6" x14ac:dyDescent="0.25">
      <c r="A70" s="28" t="s">
        <v>33</v>
      </c>
      <c r="B70" s="28" t="s">
        <v>46</v>
      </c>
      <c r="C70" s="28"/>
      <c r="D70" s="28"/>
      <c r="E70" s="28"/>
      <c r="F70" s="28"/>
    </row>
    <row r="71" spans="1:6" x14ac:dyDescent="0.25">
      <c r="B71" s="28" t="s">
        <v>61</v>
      </c>
      <c r="C71" s="28"/>
      <c r="D71" s="28"/>
      <c r="E71" s="28"/>
      <c r="F71" s="28"/>
    </row>
    <row r="72" spans="1:6" x14ac:dyDescent="0.25">
      <c r="B72" s="28" t="s">
        <v>60</v>
      </c>
      <c r="C72" s="28"/>
      <c r="D72" s="28"/>
      <c r="E72" s="28"/>
      <c r="F72" s="28"/>
    </row>
    <row r="73" spans="1:6" x14ac:dyDescent="0.25">
      <c r="B73" s="50" t="s">
        <v>55</v>
      </c>
      <c r="C73" s="29"/>
      <c r="D73" s="29"/>
      <c r="E73" s="29"/>
      <c r="F73" s="29"/>
    </row>
    <row r="74" spans="1:6" x14ac:dyDescent="0.25">
      <c r="B74" s="59" t="s">
        <v>59</v>
      </c>
      <c r="C74" s="29"/>
      <c r="D74" s="29"/>
      <c r="E74" s="29"/>
      <c r="F74" s="29"/>
    </row>
    <row r="75" spans="1:6" x14ac:dyDescent="0.25">
      <c r="B75" s="59" t="s">
        <v>123</v>
      </c>
      <c r="C75" s="29"/>
      <c r="D75" s="29"/>
      <c r="E75" s="29"/>
      <c r="F75" s="29"/>
    </row>
    <row r="76" spans="1:6" ht="15.75" x14ac:dyDescent="0.25">
      <c r="B76" s="490" t="s">
        <v>56</v>
      </c>
      <c r="E76" s="275">
        <v>1098000</v>
      </c>
      <c r="F76" s="29"/>
    </row>
    <row r="77" spans="1:6" ht="15.75" x14ac:dyDescent="0.25">
      <c r="B77" s="490" t="s">
        <v>57</v>
      </c>
      <c r="E77" s="275">
        <v>1086195</v>
      </c>
      <c r="F77" s="29"/>
    </row>
    <row r="80" spans="1:6" x14ac:dyDescent="0.25">
      <c r="B80" s="574" t="s">
        <v>1022</v>
      </c>
    </row>
    <row r="93" spans="1:1" x14ac:dyDescent="0.25">
      <c r="A93" t="s">
        <v>5</v>
      </c>
    </row>
  </sheetData>
  <mergeCells count="31">
    <mergeCell ref="B49:C49"/>
    <mergeCell ref="B65:C65"/>
    <mergeCell ref="B56:C56"/>
    <mergeCell ref="B57:C57"/>
    <mergeCell ref="B62:C62"/>
    <mergeCell ref="B63:C63"/>
    <mergeCell ref="B64:C64"/>
    <mergeCell ref="B50:C50"/>
    <mergeCell ref="B51:C51"/>
    <mergeCell ref="B52:C52"/>
    <mergeCell ref="B53:C53"/>
    <mergeCell ref="B54:C54"/>
    <mergeCell ref="B58:C58"/>
    <mergeCell ref="B59:C59"/>
    <mergeCell ref="B60:C60"/>
    <mergeCell ref="B61:C61"/>
    <mergeCell ref="B11:F11"/>
    <mergeCell ref="B12:F12"/>
    <mergeCell ref="B5:E5"/>
    <mergeCell ref="B9:C9"/>
    <mergeCell ref="B10:E10"/>
    <mergeCell ref="B37:C37"/>
    <mergeCell ref="B39:C39"/>
    <mergeCell ref="B40:C40"/>
    <mergeCell ref="B42:C42"/>
    <mergeCell ref="B43:C43"/>
    <mergeCell ref="B44:C44"/>
    <mergeCell ref="B45:C45"/>
    <mergeCell ref="B46:C46"/>
    <mergeCell ref="B47:C47"/>
    <mergeCell ref="B48:C48"/>
  </mergeCells>
  <pageMargins left="0.69930555555555596" right="0.69930555555555596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Лист53">
    <tabColor rgb="FF00B0F0"/>
  </sheetPr>
  <dimension ref="A1:L93"/>
  <sheetViews>
    <sheetView topLeftCell="A45" workbookViewId="0">
      <selection activeCell="K56" sqref="K5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140625" customWidth="1"/>
    <col min="6" max="6" width="10" customWidth="1"/>
    <col min="9" max="10" width="9.5703125" bestFit="1" customWidth="1"/>
    <col min="11" max="11" width="12.42578125" customWidth="1"/>
    <col min="12" max="12" width="9.57031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744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93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80">
        <v>201072.28</v>
      </c>
    </row>
    <row r="14" spans="1:6" x14ac:dyDescent="0.25">
      <c r="A14" s="19"/>
      <c r="B14" s="5" t="s">
        <v>394</v>
      </c>
      <c r="C14" s="5"/>
      <c r="D14" s="18"/>
      <c r="E14" s="80">
        <v>229612.7</v>
      </c>
    </row>
    <row r="15" spans="1:6" x14ac:dyDescent="0.25">
      <c r="A15" s="13" t="s">
        <v>14</v>
      </c>
      <c r="B15" s="5" t="s">
        <v>654</v>
      </c>
      <c r="C15" s="5"/>
      <c r="D15" s="18"/>
      <c r="E15" s="80">
        <v>-478200.23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973478.61</v>
      </c>
    </row>
    <row r="19" spans="1:6" x14ac:dyDescent="0.25">
      <c r="A19" s="13"/>
      <c r="B19" s="25" t="s">
        <v>19</v>
      </c>
      <c r="C19" s="26"/>
      <c r="D19" s="27"/>
      <c r="E19" s="15">
        <v>1002880.37</v>
      </c>
    </row>
    <row r="20" spans="1:6" x14ac:dyDescent="0.25">
      <c r="A20" s="13"/>
      <c r="B20" s="25" t="s">
        <v>20</v>
      </c>
      <c r="C20" s="26"/>
      <c r="D20" s="27"/>
      <c r="E20" s="16">
        <f>B22+E19+B23</f>
        <v>1065444.3700000001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18075</v>
      </c>
      <c r="C22" s="5"/>
      <c r="D22" s="5"/>
      <c r="E22" s="1"/>
    </row>
    <row r="23" spans="1:6" x14ac:dyDescent="0.25">
      <c r="A23" s="13"/>
      <c r="B23" s="18">
        <v>44489</v>
      </c>
      <c r="C23" s="5" t="s">
        <v>1360</v>
      </c>
      <c r="D23" s="5"/>
      <c r="E23" s="1"/>
    </row>
    <row r="24" spans="1:6" x14ac:dyDescent="0.25">
      <c r="A24" s="13"/>
      <c r="B24" s="24" t="s">
        <v>54</v>
      </c>
      <c r="C24" s="5"/>
      <c r="D24" s="5"/>
      <c r="E24" s="1"/>
    </row>
    <row r="25" spans="1:6" x14ac:dyDescent="0.25">
      <c r="A25" s="13"/>
      <c r="B25" s="427" t="s">
        <v>988</v>
      </c>
      <c r="C25" s="432">
        <v>45163</v>
      </c>
      <c r="D25" s="433">
        <v>0</v>
      </c>
      <c r="E25" s="434">
        <v>13625.05</v>
      </c>
      <c r="F25" s="267"/>
    </row>
    <row r="26" spans="1:6" x14ac:dyDescent="0.25">
      <c r="A26" s="13"/>
      <c r="B26" s="427" t="s">
        <v>299</v>
      </c>
      <c r="C26" s="432">
        <v>44652</v>
      </c>
      <c r="D26" s="433">
        <v>0</v>
      </c>
      <c r="E26" s="434">
        <v>41544.269999999997</v>
      </c>
    </row>
    <row r="27" spans="1:6" x14ac:dyDescent="0.25">
      <c r="A27" s="13"/>
      <c r="B27" s="427" t="s">
        <v>989</v>
      </c>
      <c r="C27" s="432">
        <v>45100</v>
      </c>
      <c r="D27" s="433">
        <v>0</v>
      </c>
      <c r="E27" s="434">
        <v>3760.7</v>
      </c>
    </row>
    <row r="28" spans="1:6" x14ac:dyDescent="0.25">
      <c r="A28" s="13"/>
      <c r="B28" s="427" t="s">
        <v>990</v>
      </c>
      <c r="C28" s="432">
        <v>45242</v>
      </c>
      <c r="D28" s="433">
        <v>0</v>
      </c>
      <c r="E28" s="434">
        <v>2353.9499999999998</v>
      </c>
    </row>
    <row r="29" spans="1:6" x14ac:dyDescent="0.25">
      <c r="A29" s="13"/>
      <c r="B29" s="427" t="s">
        <v>582</v>
      </c>
      <c r="C29" s="432">
        <v>45288</v>
      </c>
      <c r="D29" s="433">
        <v>31952.74</v>
      </c>
      <c r="E29" s="434">
        <v>33339.040000000001</v>
      </c>
    </row>
    <row r="30" spans="1:6" x14ac:dyDescent="0.25">
      <c r="A30" s="13"/>
      <c r="B30" s="427" t="s">
        <v>583</v>
      </c>
      <c r="C30" s="432">
        <v>45300</v>
      </c>
      <c r="D30" s="433">
        <v>800</v>
      </c>
      <c r="E30" s="434">
        <v>2620.9299999999998</v>
      </c>
    </row>
    <row r="31" spans="1:6" x14ac:dyDescent="0.25">
      <c r="A31" s="13" t="s">
        <v>24</v>
      </c>
      <c r="B31" s="11" t="s">
        <v>38</v>
      </c>
      <c r="C31" s="11"/>
      <c r="D31" s="11"/>
      <c r="E31" s="14"/>
      <c r="F31" s="28"/>
    </row>
    <row r="32" spans="1:6" x14ac:dyDescent="0.25">
      <c r="A32" s="13"/>
      <c r="B32" s="11" t="s">
        <v>40</v>
      </c>
      <c r="C32" s="11"/>
      <c r="D32" s="11"/>
      <c r="E32" s="14"/>
      <c r="F32" s="28"/>
    </row>
    <row r="33" spans="1:12" x14ac:dyDescent="0.25">
      <c r="A33" s="13"/>
      <c r="B33" s="11" t="s">
        <v>39</v>
      </c>
      <c r="C33" s="5"/>
      <c r="D33" s="5"/>
      <c r="E33" s="1"/>
    </row>
    <row r="34" spans="1:12" x14ac:dyDescent="0.25">
      <c r="A34" s="13"/>
      <c r="B34" s="24" t="s">
        <v>25</v>
      </c>
      <c r="C34" s="5"/>
      <c r="D34" s="5"/>
      <c r="E34" s="1"/>
    </row>
    <row r="35" spans="1:12" x14ac:dyDescent="0.25">
      <c r="A35" s="13"/>
      <c r="B35" s="24" t="s">
        <v>26</v>
      </c>
      <c r="C35" s="5"/>
      <c r="D35" s="5"/>
      <c r="E35" s="1"/>
    </row>
    <row r="36" spans="1:12" x14ac:dyDescent="0.25">
      <c r="A36" s="13"/>
      <c r="B36" s="24"/>
      <c r="C36" s="5"/>
      <c r="D36" s="5"/>
      <c r="E36" s="1"/>
    </row>
    <row r="37" spans="1:12" x14ac:dyDescent="0.25">
      <c r="A37" s="8" t="s">
        <v>27</v>
      </c>
      <c r="B37" s="639" t="s">
        <v>28</v>
      </c>
      <c r="C37" s="640"/>
      <c r="D37" s="6"/>
      <c r="E37" s="12" t="s">
        <v>29</v>
      </c>
    </row>
    <row r="38" spans="1:12" x14ac:dyDescent="0.25">
      <c r="A38" s="8">
        <v>1</v>
      </c>
      <c r="B38" s="9" t="s">
        <v>391</v>
      </c>
      <c r="C38" s="60"/>
      <c r="D38" s="6"/>
      <c r="E38" s="73">
        <v>136500</v>
      </c>
      <c r="L38" s="72"/>
    </row>
    <row r="39" spans="1:12" x14ac:dyDescent="0.25">
      <c r="A39" s="8">
        <v>2</v>
      </c>
      <c r="B39" s="628" t="s">
        <v>306</v>
      </c>
      <c r="C39" s="628"/>
      <c r="D39" s="6"/>
      <c r="E39" s="73">
        <v>6540</v>
      </c>
    </row>
    <row r="40" spans="1:12" x14ac:dyDescent="0.25">
      <c r="A40" s="8">
        <v>3</v>
      </c>
      <c r="B40" s="623" t="s">
        <v>307</v>
      </c>
      <c r="C40" s="623"/>
      <c r="D40" s="6"/>
      <c r="E40" s="73">
        <v>39852</v>
      </c>
    </row>
    <row r="41" spans="1:12" x14ac:dyDescent="0.25">
      <c r="A41" s="8">
        <v>4</v>
      </c>
      <c r="B41" s="31" t="s">
        <v>395</v>
      </c>
      <c r="C41" s="31"/>
      <c r="D41" s="6"/>
      <c r="E41" s="73">
        <v>20560</v>
      </c>
    </row>
    <row r="42" spans="1:12" x14ac:dyDescent="0.25">
      <c r="A42" s="8">
        <v>5</v>
      </c>
      <c r="B42" s="623" t="s">
        <v>2</v>
      </c>
      <c r="C42" s="623"/>
      <c r="D42" s="6"/>
      <c r="E42" s="73">
        <v>4444</v>
      </c>
      <c r="I42" s="73"/>
      <c r="J42" s="73"/>
      <c r="K42" s="72"/>
    </row>
    <row r="43" spans="1:12" x14ac:dyDescent="0.25">
      <c r="A43" s="8">
        <v>6</v>
      </c>
      <c r="B43" s="623" t="s">
        <v>3</v>
      </c>
      <c r="C43" s="623"/>
      <c r="D43" s="6"/>
      <c r="E43" s="73">
        <v>24000</v>
      </c>
      <c r="I43" s="73"/>
      <c r="J43" s="73"/>
      <c r="K43" s="72"/>
    </row>
    <row r="44" spans="1:12" x14ac:dyDescent="0.25">
      <c r="A44" s="8">
        <v>7</v>
      </c>
      <c r="B44" s="628" t="s">
        <v>31</v>
      </c>
      <c r="C44" s="628"/>
      <c r="D44" s="6"/>
      <c r="E44" s="73">
        <v>40210</v>
      </c>
      <c r="I44" s="72"/>
      <c r="J44" s="72"/>
    </row>
    <row r="45" spans="1:12" x14ac:dyDescent="0.25">
      <c r="A45" s="8">
        <v>8</v>
      </c>
      <c r="B45" s="623" t="s">
        <v>308</v>
      </c>
      <c r="C45" s="623"/>
      <c r="D45" s="6"/>
      <c r="E45" s="73">
        <v>384.56</v>
      </c>
      <c r="I45" s="73"/>
      <c r="J45" s="73"/>
      <c r="K45" s="72"/>
    </row>
    <row r="46" spans="1:12" x14ac:dyDescent="0.25">
      <c r="A46" s="8">
        <v>9</v>
      </c>
      <c r="B46" s="623" t="s">
        <v>309</v>
      </c>
      <c r="C46" s="623"/>
      <c r="D46" s="6"/>
      <c r="E46" s="73">
        <v>2815.79</v>
      </c>
      <c r="I46" s="73"/>
      <c r="J46" s="73"/>
      <c r="K46" s="72"/>
    </row>
    <row r="47" spans="1:12" x14ac:dyDescent="0.25">
      <c r="A47" s="8">
        <v>10</v>
      </c>
      <c r="B47" s="628" t="s">
        <v>310</v>
      </c>
      <c r="C47" s="628"/>
      <c r="D47" s="6"/>
      <c r="E47" s="73">
        <v>21360</v>
      </c>
      <c r="I47" s="72"/>
      <c r="J47" s="72"/>
      <c r="K47" s="72"/>
    </row>
    <row r="48" spans="1:12" x14ac:dyDescent="0.25">
      <c r="A48" s="8">
        <v>11</v>
      </c>
      <c r="B48" s="623" t="s">
        <v>311</v>
      </c>
      <c r="C48" s="623"/>
      <c r="D48" s="6"/>
      <c r="E48" s="73">
        <v>114154.27</v>
      </c>
      <c r="I48" s="72"/>
      <c r="J48" s="72"/>
    </row>
    <row r="49" spans="1:12" x14ac:dyDescent="0.25">
      <c r="A49" s="8">
        <v>12</v>
      </c>
      <c r="B49" s="623" t="s">
        <v>337</v>
      </c>
      <c r="C49" s="623"/>
      <c r="D49" s="6"/>
      <c r="E49" s="73">
        <v>17611.52</v>
      </c>
      <c r="I49" s="72"/>
      <c r="J49" s="72"/>
      <c r="K49" s="72"/>
    </row>
    <row r="50" spans="1:12" x14ac:dyDescent="0.25">
      <c r="A50" s="8">
        <v>13</v>
      </c>
      <c r="B50" s="623" t="s">
        <v>330</v>
      </c>
      <c r="C50" s="623"/>
      <c r="D50" s="6"/>
      <c r="E50" s="73">
        <v>2496</v>
      </c>
      <c r="I50" s="72"/>
      <c r="J50" s="72"/>
      <c r="K50" s="72"/>
    </row>
    <row r="51" spans="1:12" x14ac:dyDescent="0.25">
      <c r="A51" s="8">
        <v>14</v>
      </c>
      <c r="B51" s="623" t="s">
        <v>334</v>
      </c>
      <c r="C51" s="623"/>
      <c r="D51" s="6"/>
      <c r="E51" s="73">
        <v>7129.89</v>
      </c>
      <c r="I51" s="72"/>
      <c r="J51" s="72"/>
      <c r="K51" s="72"/>
    </row>
    <row r="52" spans="1:12" x14ac:dyDescent="0.25">
      <c r="A52" s="8">
        <v>15</v>
      </c>
      <c r="B52" s="623" t="s">
        <v>314</v>
      </c>
      <c r="C52" s="623"/>
      <c r="D52" s="6"/>
      <c r="E52" s="73">
        <v>480644.71</v>
      </c>
      <c r="I52" s="72"/>
      <c r="J52" s="72"/>
      <c r="K52" s="72"/>
    </row>
    <row r="53" spans="1:12" x14ac:dyDescent="0.25">
      <c r="A53" s="8">
        <v>16</v>
      </c>
      <c r="B53" s="626" t="s">
        <v>4</v>
      </c>
      <c r="C53" s="627"/>
      <c r="D53" s="6"/>
      <c r="E53" s="73">
        <v>192343.71</v>
      </c>
    </row>
    <row r="54" spans="1:12" x14ac:dyDescent="0.25">
      <c r="A54" s="8">
        <v>17</v>
      </c>
      <c r="B54" s="623" t="s">
        <v>366</v>
      </c>
      <c r="C54" s="623"/>
      <c r="D54" s="6"/>
      <c r="E54" s="73">
        <v>61622.82</v>
      </c>
      <c r="I54" s="72"/>
      <c r="J54" s="72"/>
      <c r="K54" s="72"/>
    </row>
    <row r="55" spans="1:12" x14ac:dyDescent="0.25">
      <c r="A55" s="8">
        <v>18</v>
      </c>
      <c r="B55" s="626" t="s">
        <v>387</v>
      </c>
      <c r="C55" s="627"/>
      <c r="D55" s="6"/>
      <c r="E55" s="73">
        <v>127968.84</v>
      </c>
      <c r="J55" s="72"/>
      <c r="K55" s="72"/>
    </row>
    <row r="56" spans="1:12" x14ac:dyDescent="0.25">
      <c r="A56" s="8">
        <v>19</v>
      </c>
      <c r="B56" s="626" t="s">
        <v>388</v>
      </c>
      <c r="C56" s="627"/>
      <c r="D56" s="6"/>
      <c r="E56" s="73">
        <v>12613.08</v>
      </c>
      <c r="K56" s="72"/>
    </row>
    <row r="57" spans="1:12" x14ac:dyDescent="0.25">
      <c r="A57" s="8">
        <v>20</v>
      </c>
      <c r="B57" s="626" t="s">
        <v>389</v>
      </c>
      <c r="C57" s="627"/>
      <c r="D57" s="6"/>
      <c r="E57" s="73">
        <v>76473.960000000006</v>
      </c>
      <c r="K57" s="72"/>
    </row>
    <row r="58" spans="1:12" x14ac:dyDescent="0.25">
      <c r="A58" s="8">
        <v>21</v>
      </c>
      <c r="B58" s="626" t="s">
        <v>390</v>
      </c>
      <c r="C58" s="627"/>
      <c r="D58" s="6"/>
      <c r="E58" s="73">
        <v>20258.52</v>
      </c>
      <c r="K58" s="72"/>
    </row>
    <row r="59" spans="1:12" x14ac:dyDescent="0.25">
      <c r="A59" s="8">
        <v>22</v>
      </c>
      <c r="B59" s="624" t="s">
        <v>652</v>
      </c>
      <c r="C59" s="624"/>
      <c r="D59" s="6"/>
      <c r="E59" s="81">
        <f>SUM(E38:E58)</f>
        <v>1409983.6700000002</v>
      </c>
      <c r="I59" s="77"/>
      <c r="J59" s="77"/>
    </row>
    <row r="60" spans="1:12" x14ac:dyDescent="0.25">
      <c r="A60" s="8">
        <v>23</v>
      </c>
      <c r="B60" s="624" t="s">
        <v>676</v>
      </c>
      <c r="C60" s="625"/>
      <c r="D60" s="6"/>
      <c r="E60" s="81">
        <f>E20</f>
        <v>1065444.3700000001</v>
      </c>
      <c r="I60" s="348"/>
      <c r="J60" s="72"/>
      <c r="K60" s="500"/>
    </row>
    <row r="61" spans="1:12" x14ac:dyDescent="0.25">
      <c r="A61" s="8"/>
      <c r="B61" s="624"/>
      <c r="C61" s="624"/>
      <c r="D61" s="6"/>
      <c r="E61" s="81"/>
      <c r="I61" s="156"/>
    </row>
    <row r="62" spans="1:12" x14ac:dyDescent="0.25">
      <c r="A62" s="8"/>
      <c r="B62" s="644"/>
      <c r="C62" s="645"/>
      <c r="D62" s="31"/>
      <c r="E62" s="73"/>
      <c r="L62" s="72"/>
    </row>
    <row r="63" spans="1:12" x14ac:dyDescent="0.25">
      <c r="F63" s="76"/>
    </row>
    <row r="64" spans="1:12" x14ac:dyDescent="0.25">
      <c r="A64" s="28" t="s">
        <v>32</v>
      </c>
      <c r="B64" s="28" t="s">
        <v>46</v>
      </c>
      <c r="C64" s="28"/>
      <c r="D64" s="28"/>
      <c r="E64" s="28"/>
      <c r="F64" s="28"/>
    </row>
    <row r="65" spans="1:6" x14ac:dyDescent="0.25">
      <c r="B65" s="28" t="s">
        <v>47</v>
      </c>
      <c r="C65" s="28"/>
      <c r="D65" s="28"/>
      <c r="E65" s="28"/>
      <c r="F65" s="28"/>
    </row>
    <row r="66" spans="1:6" x14ac:dyDescent="0.25">
      <c r="B66" s="28" t="s">
        <v>48</v>
      </c>
      <c r="C66" s="28"/>
      <c r="D66" s="28"/>
      <c r="E66" s="28"/>
      <c r="F66" s="28"/>
    </row>
    <row r="67" spans="1:6" x14ac:dyDescent="0.25">
      <c r="B67" s="54" t="s">
        <v>80</v>
      </c>
      <c r="C67" s="29"/>
      <c r="D67" s="29"/>
      <c r="E67" s="29"/>
      <c r="F67" s="29"/>
    </row>
    <row r="68" spans="1:6" x14ac:dyDescent="0.25">
      <c r="B68" s="59" t="s">
        <v>124</v>
      </c>
      <c r="C68" s="29"/>
      <c r="D68" s="29"/>
      <c r="E68" s="29"/>
      <c r="F68" s="29"/>
    </row>
    <row r="69" spans="1:6" x14ac:dyDescent="0.25">
      <c r="B69" s="59" t="s">
        <v>116</v>
      </c>
      <c r="C69" s="29"/>
      <c r="D69" s="29"/>
      <c r="E69" s="29"/>
      <c r="F69" s="29"/>
    </row>
    <row r="71" spans="1:6" x14ac:dyDescent="0.25">
      <c r="A71" s="28">
        <v>7</v>
      </c>
      <c r="B71" s="11" t="s">
        <v>36</v>
      </c>
    </row>
    <row r="72" spans="1:6" x14ac:dyDescent="0.25">
      <c r="B72" s="11" t="s">
        <v>37</v>
      </c>
    </row>
    <row r="73" spans="1:6" x14ac:dyDescent="0.25">
      <c r="A73" s="38" t="s">
        <v>27</v>
      </c>
      <c r="B73" s="36" t="s">
        <v>41</v>
      </c>
      <c r="C73" s="33" t="s">
        <v>44</v>
      </c>
      <c r="D73" s="288" t="s">
        <v>611</v>
      </c>
      <c r="E73" s="33" t="s">
        <v>45</v>
      </c>
    </row>
    <row r="74" spans="1:6" x14ac:dyDescent="0.25">
      <c r="A74" s="115" t="s">
        <v>9</v>
      </c>
      <c r="B74" s="543" t="s">
        <v>1073</v>
      </c>
      <c r="C74" s="548">
        <v>45251</v>
      </c>
      <c r="D74" s="56">
        <v>133</v>
      </c>
      <c r="E74" s="56">
        <v>8600</v>
      </c>
    </row>
    <row r="75" spans="1:6" ht="45" x14ac:dyDescent="0.25">
      <c r="A75" s="116" t="s">
        <v>13</v>
      </c>
      <c r="B75" s="535" t="s">
        <v>1152</v>
      </c>
      <c r="C75" s="540" t="s">
        <v>1153</v>
      </c>
      <c r="D75" s="106">
        <v>63</v>
      </c>
      <c r="E75" s="106">
        <v>12500</v>
      </c>
    </row>
    <row r="76" spans="1:6" ht="30" x14ac:dyDescent="0.25">
      <c r="A76" s="106">
        <v>3</v>
      </c>
      <c r="B76" s="535" t="s">
        <v>1156</v>
      </c>
      <c r="C76" s="540" t="s">
        <v>1155</v>
      </c>
      <c r="D76" s="106">
        <v>64</v>
      </c>
      <c r="E76" s="106">
        <v>3850</v>
      </c>
    </row>
    <row r="77" spans="1:6" ht="30" x14ac:dyDescent="0.25">
      <c r="A77" s="106">
        <v>4</v>
      </c>
      <c r="B77" s="535" t="s">
        <v>1207</v>
      </c>
      <c r="C77" s="540" t="s">
        <v>1208</v>
      </c>
      <c r="D77" s="106">
        <v>28</v>
      </c>
      <c r="E77" s="106">
        <v>11900</v>
      </c>
    </row>
    <row r="78" spans="1:6" x14ac:dyDescent="0.25">
      <c r="A78" s="106">
        <v>5</v>
      </c>
      <c r="B78" s="568" t="s">
        <v>1229</v>
      </c>
      <c r="C78" s="566" t="s">
        <v>1230</v>
      </c>
      <c r="D78" s="106">
        <v>63</v>
      </c>
      <c r="E78" s="106">
        <v>48608</v>
      </c>
    </row>
    <row r="79" spans="1:6" ht="45" x14ac:dyDescent="0.25">
      <c r="A79" s="106">
        <v>6</v>
      </c>
      <c r="B79" s="568" t="s">
        <v>1255</v>
      </c>
      <c r="C79" s="566" t="s">
        <v>1254</v>
      </c>
      <c r="D79" s="106">
        <v>50</v>
      </c>
      <c r="E79" s="106">
        <v>14820</v>
      </c>
    </row>
    <row r="80" spans="1:6" ht="45" x14ac:dyDescent="0.25">
      <c r="A80" s="106">
        <v>7</v>
      </c>
      <c r="B80" s="568" t="s">
        <v>1257</v>
      </c>
      <c r="C80" s="566" t="s">
        <v>1256</v>
      </c>
      <c r="D80" s="106">
        <v>49</v>
      </c>
      <c r="E80" s="106">
        <v>14820</v>
      </c>
    </row>
    <row r="81" spans="1:5" x14ac:dyDescent="0.25">
      <c r="A81" s="106">
        <v>8</v>
      </c>
      <c r="B81" s="568" t="s">
        <v>1258</v>
      </c>
      <c r="C81" s="566" t="s">
        <v>1259</v>
      </c>
      <c r="D81" s="106">
        <v>48</v>
      </c>
      <c r="E81" s="106">
        <v>112497</v>
      </c>
    </row>
    <row r="82" spans="1:5" x14ac:dyDescent="0.25">
      <c r="A82" s="106">
        <v>9</v>
      </c>
      <c r="B82" s="568" t="s">
        <v>1318</v>
      </c>
      <c r="C82" s="566" t="s">
        <v>1319</v>
      </c>
      <c r="D82" s="106">
        <v>15</v>
      </c>
      <c r="E82" s="106">
        <v>2496</v>
      </c>
    </row>
    <row r="83" spans="1:5" x14ac:dyDescent="0.25">
      <c r="A83" s="106">
        <v>10</v>
      </c>
      <c r="B83" s="568" t="s">
        <v>1337</v>
      </c>
      <c r="C83" s="566" t="s">
        <v>1338</v>
      </c>
      <c r="D83" s="106">
        <v>2</v>
      </c>
      <c r="E83" s="106">
        <v>103200</v>
      </c>
    </row>
    <row r="84" spans="1:5" ht="45" x14ac:dyDescent="0.25">
      <c r="A84" s="106">
        <v>11</v>
      </c>
      <c r="B84" s="568" t="s">
        <v>1339</v>
      </c>
      <c r="C84" s="566" t="s">
        <v>1340</v>
      </c>
      <c r="D84" s="106">
        <v>3</v>
      </c>
      <c r="E84" s="106">
        <v>14820</v>
      </c>
    </row>
    <row r="85" spans="1:5" x14ac:dyDescent="0.25">
      <c r="A85" s="106"/>
      <c r="B85" s="304"/>
      <c r="C85" s="305"/>
      <c r="D85" s="106"/>
      <c r="E85" s="106"/>
    </row>
    <row r="87" spans="1:5" x14ac:dyDescent="0.25">
      <c r="B87" s="500" t="s">
        <v>1022</v>
      </c>
    </row>
    <row r="93" spans="1:5" x14ac:dyDescent="0.25">
      <c r="A93" t="s">
        <v>5</v>
      </c>
    </row>
  </sheetData>
  <mergeCells count="29">
    <mergeCell ref="B62:C62"/>
    <mergeCell ref="B53:C53"/>
    <mergeCell ref="B54:C54"/>
    <mergeCell ref="B59:C59"/>
    <mergeCell ref="B60:C60"/>
    <mergeCell ref="B61:C61"/>
    <mergeCell ref="B55:C55"/>
    <mergeCell ref="B56:C56"/>
    <mergeCell ref="B57:C57"/>
    <mergeCell ref="B58:C58"/>
    <mergeCell ref="B49:C49"/>
    <mergeCell ref="B50:C50"/>
    <mergeCell ref="B51:C51"/>
    <mergeCell ref="B52:C52"/>
    <mergeCell ref="B11:F11"/>
    <mergeCell ref="B12:F12"/>
    <mergeCell ref="B40:C40"/>
    <mergeCell ref="B42:C42"/>
    <mergeCell ref="B43:C43"/>
    <mergeCell ref="B44:C44"/>
    <mergeCell ref="B45:C45"/>
    <mergeCell ref="B46:C46"/>
    <mergeCell ref="B47:C47"/>
    <mergeCell ref="B48:C48"/>
    <mergeCell ref="B5:E5"/>
    <mergeCell ref="B9:C9"/>
    <mergeCell ref="B10:E10"/>
    <mergeCell ref="B37:C37"/>
    <mergeCell ref="B39:C39"/>
  </mergeCells>
  <pageMargins left="0.69930555555555596" right="0.69930555555555596" top="0.75" bottom="0.75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Лист54">
    <tabColor rgb="FF00B0F0"/>
  </sheetPr>
  <dimension ref="A1:K89"/>
  <sheetViews>
    <sheetView topLeftCell="A53" workbookViewId="0">
      <selection activeCell="H12" sqref="H12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12.7109375" customWidth="1"/>
    <col min="6" max="6" width="10" customWidth="1"/>
    <col min="9" max="10" width="9.5703125" bestFit="1" customWidth="1"/>
    <col min="11" max="11" width="10.28515625" bestFit="1" customWidth="1"/>
    <col min="13" max="13" width="45.140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745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112</v>
      </c>
      <c r="C12" s="630"/>
      <c r="D12" s="630"/>
      <c r="E12" s="630"/>
      <c r="F12" s="630"/>
    </row>
    <row r="13" spans="1:6" x14ac:dyDescent="0.25">
      <c r="A13" s="19" t="s">
        <v>13</v>
      </c>
      <c r="B13" s="5" t="s">
        <v>663</v>
      </c>
      <c r="C13" s="5"/>
      <c r="D13" s="18"/>
      <c r="E13" s="2">
        <v>709595.91</v>
      </c>
    </row>
    <row r="14" spans="1:6" x14ac:dyDescent="0.25">
      <c r="A14" s="19"/>
      <c r="B14" s="5" t="s">
        <v>394</v>
      </c>
      <c r="C14" s="5"/>
      <c r="D14" s="18"/>
      <c r="E14" s="80">
        <v>595210.21</v>
      </c>
    </row>
    <row r="15" spans="1:6" x14ac:dyDescent="0.25">
      <c r="A15" s="13" t="s">
        <v>14</v>
      </c>
      <c r="B15" s="5" t="s">
        <v>654</v>
      </c>
      <c r="C15" s="5"/>
      <c r="D15" s="18"/>
      <c r="E15" s="80">
        <v>467307.28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823913.47</v>
      </c>
    </row>
    <row r="19" spans="1:6" x14ac:dyDescent="0.25">
      <c r="A19" s="13"/>
      <c r="B19" s="25" t="s">
        <v>19</v>
      </c>
      <c r="C19" s="26"/>
      <c r="D19" s="27"/>
      <c r="E19" s="15">
        <v>706188.96</v>
      </c>
    </row>
    <row r="20" spans="1:6" x14ac:dyDescent="0.25">
      <c r="A20" s="13"/>
      <c r="B20" s="25" t="s">
        <v>20</v>
      </c>
      <c r="C20" s="26"/>
      <c r="D20" s="27"/>
      <c r="E20" s="16">
        <f>B22+E19</f>
        <v>722448.96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8">
        <v>16260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427" t="s">
        <v>991</v>
      </c>
      <c r="C24" s="432">
        <v>45302</v>
      </c>
      <c r="D24" s="433">
        <v>2450</v>
      </c>
      <c r="E24" s="434">
        <v>14205.02</v>
      </c>
      <c r="F24" s="267"/>
    </row>
    <row r="25" spans="1:6" x14ac:dyDescent="0.25">
      <c r="A25" s="13"/>
      <c r="B25" s="427" t="s">
        <v>300</v>
      </c>
      <c r="C25" s="432">
        <v>44047</v>
      </c>
      <c r="D25" s="433">
        <v>0</v>
      </c>
      <c r="E25" s="434">
        <v>82137.5</v>
      </c>
    </row>
    <row r="26" spans="1:6" x14ac:dyDescent="0.25">
      <c r="A26" s="13"/>
      <c r="B26" s="427" t="s">
        <v>301</v>
      </c>
      <c r="C26" s="432"/>
      <c r="D26" s="433">
        <v>0</v>
      </c>
      <c r="E26" s="434">
        <v>157693.68</v>
      </c>
    </row>
    <row r="27" spans="1:6" x14ac:dyDescent="0.25">
      <c r="A27" s="13"/>
      <c r="B27" s="427" t="s">
        <v>302</v>
      </c>
      <c r="C27" s="432">
        <v>43907</v>
      </c>
      <c r="D27" s="433">
        <v>0</v>
      </c>
      <c r="E27" s="434">
        <v>49855.82</v>
      </c>
    </row>
    <row r="28" spans="1:6" x14ac:dyDescent="0.25">
      <c r="A28" s="13"/>
      <c r="B28" s="427" t="s">
        <v>584</v>
      </c>
      <c r="C28" s="432">
        <v>45162</v>
      </c>
      <c r="D28" s="433">
        <v>0</v>
      </c>
      <c r="E28" s="434">
        <v>25992.15</v>
      </c>
    </row>
    <row r="29" spans="1:6" x14ac:dyDescent="0.25">
      <c r="A29" s="13"/>
      <c r="B29" s="427" t="s">
        <v>303</v>
      </c>
      <c r="C29" s="432">
        <v>45238</v>
      </c>
      <c r="D29" s="433">
        <v>0</v>
      </c>
      <c r="E29" s="434">
        <v>48003.47</v>
      </c>
    </row>
    <row r="30" spans="1:6" x14ac:dyDescent="0.25">
      <c r="A30" s="13"/>
      <c r="B30" s="427" t="s">
        <v>992</v>
      </c>
      <c r="C30" s="432">
        <v>44732</v>
      </c>
      <c r="D30" s="433">
        <v>0</v>
      </c>
      <c r="E30" s="434">
        <v>8603.99</v>
      </c>
    </row>
    <row r="31" spans="1:6" x14ac:dyDescent="0.25">
      <c r="A31" s="13"/>
      <c r="B31" s="427" t="s">
        <v>304</v>
      </c>
      <c r="C31" s="432">
        <v>43713</v>
      </c>
      <c r="D31" s="433">
        <v>0</v>
      </c>
      <c r="E31" s="434">
        <v>50483.17</v>
      </c>
    </row>
    <row r="32" spans="1:6" x14ac:dyDescent="0.25">
      <c r="A32" s="13"/>
      <c r="B32" s="427" t="s">
        <v>305</v>
      </c>
      <c r="C32" s="432">
        <v>41666</v>
      </c>
      <c r="D32" s="433">
        <v>0</v>
      </c>
      <c r="E32" s="434">
        <v>139137.88</v>
      </c>
    </row>
    <row r="33" spans="1:11" x14ac:dyDescent="0.25">
      <c r="A33" s="13" t="s">
        <v>24</v>
      </c>
      <c r="B33" s="11" t="s">
        <v>38</v>
      </c>
      <c r="C33" s="11"/>
      <c r="D33" s="11"/>
      <c r="E33" s="14"/>
      <c r="F33" s="28"/>
    </row>
    <row r="34" spans="1:11" x14ac:dyDescent="0.25">
      <c r="A34" s="13"/>
      <c r="B34" s="11" t="s">
        <v>40</v>
      </c>
      <c r="C34" s="11"/>
      <c r="D34" s="11"/>
      <c r="E34" s="14"/>
      <c r="F34" s="28"/>
    </row>
    <row r="35" spans="1:11" x14ac:dyDescent="0.25">
      <c r="A35" s="13"/>
      <c r="B35" s="11" t="s">
        <v>39</v>
      </c>
      <c r="C35" s="5"/>
      <c r="D35" s="5"/>
      <c r="E35" s="1"/>
    </row>
    <row r="36" spans="1:11" x14ac:dyDescent="0.25">
      <c r="A36" s="8" t="s">
        <v>27</v>
      </c>
      <c r="B36" s="639" t="s">
        <v>28</v>
      </c>
      <c r="C36" s="640"/>
      <c r="D36" s="6"/>
      <c r="E36" s="12" t="s">
        <v>29</v>
      </c>
    </row>
    <row r="37" spans="1:11" x14ac:dyDescent="0.25">
      <c r="A37" s="8">
        <v>1</v>
      </c>
      <c r="B37" s="9" t="s">
        <v>391</v>
      </c>
      <c r="C37" s="60"/>
      <c r="D37" s="6"/>
      <c r="E37" s="88">
        <v>142629.81</v>
      </c>
    </row>
    <row r="38" spans="1:11" x14ac:dyDescent="0.25">
      <c r="A38" s="8">
        <v>2</v>
      </c>
      <c r="B38" s="628" t="s">
        <v>306</v>
      </c>
      <c r="C38" s="628"/>
      <c r="D38" s="6"/>
      <c r="E38" s="89">
        <v>8566.3200000000015</v>
      </c>
    </row>
    <row r="39" spans="1:11" x14ac:dyDescent="0.25">
      <c r="A39" s="8">
        <v>3</v>
      </c>
      <c r="B39" s="623" t="s">
        <v>307</v>
      </c>
      <c r="C39" s="623"/>
      <c r="D39" s="6"/>
      <c r="E39" s="73">
        <v>42403.284</v>
      </c>
    </row>
    <row r="40" spans="1:11" x14ac:dyDescent="0.25">
      <c r="A40" s="8">
        <v>4</v>
      </c>
      <c r="B40" s="31" t="s">
        <v>395</v>
      </c>
      <c r="C40" s="31"/>
      <c r="D40" s="6"/>
      <c r="E40" s="73">
        <v>21415.800000000003</v>
      </c>
    </row>
    <row r="41" spans="1:11" x14ac:dyDescent="0.25">
      <c r="A41" s="8">
        <v>5</v>
      </c>
      <c r="B41" s="623" t="s">
        <v>2</v>
      </c>
      <c r="C41" s="623"/>
      <c r="D41" s="6"/>
      <c r="E41" s="73">
        <v>3210.8</v>
      </c>
      <c r="I41" s="73"/>
      <c r="K41" s="72"/>
    </row>
    <row r="42" spans="1:11" x14ac:dyDescent="0.25">
      <c r="A42" s="8">
        <v>6</v>
      </c>
      <c r="B42" s="623" t="s">
        <v>3</v>
      </c>
      <c r="C42" s="623"/>
      <c r="D42" s="6"/>
      <c r="E42" s="73">
        <v>8000</v>
      </c>
      <c r="I42" s="73"/>
      <c r="K42" s="72"/>
    </row>
    <row r="43" spans="1:11" x14ac:dyDescent="0.25">
      <c r="A43" s="8">
        <v>7</v>
      </c>
      <c r="B43" s="628" t="s">
        <v>31</v>
      </c>
      <c r="C43" s="628"/>
      <c r="D43" s="6"/>
      <c r="E43" s="73">
        <v>38548.44</v>
      </c>
      <c r="I43" s="72"/>
    </row>
    <row r="44" spans="1:11" x14ac:dyDescent="0.25">
      <c r="A44" s="8">
        <v>8</v>
      </c>
      <c r="B44" s="623" t="s">
        <v>308</v>
      </c>
      <c r="C44" s="623"/>
      <c r="D44" s="6"/>
      <c r="E44" s="73">
        <v>384.56</v>
      </c>
      <c r="I44" s="73"/>
      <c r="K44" s="72"/>
    </row>
    <row r="45" spans="1:11" x14ac:dyDescent="0.25">
      <c r="A45" s="8">
        <v>9</v>
      </c>
      <c r="B45" s="623" t="s">
        <v>309</v>
      </c>
      <c r="C45" s="623"/>
      <c r="D45" s="6"/>
      <c r="E45" s="73">
        <v>1992.51</v>
      </c>
      <c r="I45" s="73"/>
      <c r="K45" s="72"/>
    </row>
    <row r="46" spans="1:11" x14ac:dyDescent="0.25">
      <c r="A46" s="8">
        <v>10</v>
      </c>
      <c r="B46" s="628" t="s">
        <v>310</v>
      </c>
      <c r="C46" s="628"/>
      <c r="D46" s="6"/>
      <c r="E46" s="73">
        <v>18000</v>
      </c>
      <c r="I46" s="72"/>
      <c r="K46" s="72"/>
    </row>
    <row r="47" spans="1:11" x14ac:dyDescent="0.25">
      <c r="A47" s="8">
        <v>11</v>
      </c>
      <c r="B47" s="623" t="s">
        <v>311</v>
      </c>
      <c r="C47" s="623"/>
      <c r="D47" s="6"/>
      <c r="E47" s="73">
        <v>104937.42000000001</v>
      </c>
      <c r="I47" s="72"/>
    </row>
    <row r="48" spans="1:11" x14ac:dyDescent="0.25">
      <c r="A48" s="8">
        <v>12</v>
      </c>
      <c r="B48" s="623" t="s">
        <v>353</v>
      </c>
      <c r="C48" s="623"/>
      <c r="D48" s="6"/>
      <c r="E48" s="73">
        <v>0</v>
      </c>
    </row>
    <row r="49" spans="1:11" x14ac:dyDescent="0.25">
      <c r="A49" s="8">
        <v>15</v>
      </c>
      <c r="B49" s="623" t="s">
        <v>314</v>
      </c>
      <c r="C49" s="623"/>
      <c r="D49" s="6"/>
      <c r="E49" s="73">
        <v>49225</v>
      </c>
      <c r="I49" s="72"/>
      <c r="K49" s="72"/>
    </row>
    <row r="50" spans="1:11" x14ac:dyDescent="0.25">
      <c r="A50" s="8">
        <v>16</v>
      </c>
      <c r="B50" s="623" t="s">
        <v>334</v>
      </c>
      <c r="C50" s="623"/>
      <c r="D50" s="6"/>
      <c r="E50" s="73">
        <v>6971.71</v>
      </c>
      <c r="K50" s="72"/>
    </row>
    <row r="51" spans="1:11" x14ac:dyDescent="0.25">
      <c r="A51" s="8">
        <v>17</v>
      </c>
      <c r="B51" s="626" t="s">
        <v>4</v>
      </c>
      <c r="C51" s="627"/>
      <c r="D51" s="6"/>
      <c r="E51" s="73">
        <v>182034.30000000002</v>
      </c>
      <c r="J51" s="136"/>
    </row>
    <row r="52" spans="1:11" x14ac:dyDescent="0.25">
      <c r="A52" s="8">
        <v>18</v>
      </c>
      <c r="B52" s="623" t="s">
        <v>367</v>
      </c>
      <c r="C52" s="623"/>
      <c r="D52" s="6"/>
      <c r="E52" s="73">
        <v>43605.57</v>
      </c>
      <c r="I52" s="72"/>
      <c r="K52" s="72"/>
    </row>
    <row r="53" spans="1:11" x14ac:dyDescent="0.25">
      <c r="A53" s="8">
        <v>19</v>
      </c>
      <c r="B53" s="626" t="s">
        <v>387</v>
      </c>
      <c r="C53" s="627"/>
      <c r="D53" s="6"/>
      <c r="E53" s="73">
        <v>29464.2</v>
      </c>
      <c r="K53" s="72"/>
    </row>
    <row r="54" spans="1:11" x14ac:dyDescent="0.25">
      <c r="A54" s="8">
        <v>20</v>
      </c>
      <c r="B54" s="626" t="s">
        <v>388</v>
      </c>
      <c r="C54" s="627"/>
      <c r="D54" s="6"/>
      <c r="E54" s="73">
        <v>4355.92</v>
      </c>
      <c r="K54" s="72"/>
    </row>
    <row r="55" spans="1:11" x14ac:dyDescent="0.25">
      <c r="A55" s="8">
        <v>21</v>
      </c>
      <c r="B55" s="626" t="s">
        <v>389</v>
      </c>
      <c r="C55" s="627"/>
      <c r="D55" s="6"/>
      <c r="E55" s="73">
        <v>65467.76</v>
      </c>
      <c r="K55" s="72"/>
    </row>
    <row r="56" spans="1:11" x14ac:dyDescent="0.25">
      <c r="A56" s="8">
        <v>22</v>
      </c>
      <c r="B56" s="626" t="s">
        <v>390</v>
      </c>
      <c r="C56" s="627"/>
      <c r="D56" s="6"/>
      <c r="E56" s="73">
        <v>6996.28</v>
      </c>
      <c r="K56" s="72"/>
    </row>
    <row r="57" spans="1:11" x14ac:dyDescent="0.25">
      <c r="A57" s="8">
        <v>23</v>
      </c>
      <c r="B57" s="624" t="s">
        <v>652</v>
      </c>
      <c r="C57" s="624"/>
      <c r="D57" s="6"/>
      <c r="E57" s="81">
        <f>SUM(E37:E56)</f>
        <v>778209.68400000001</v>
      </c>
      <c r="I57" s="77"/>
      <c r="J57" s="72"/>
    </row>
    <row r="58" spans="1:11" x14ac:dyDescent="0.25">
      <c r="A58" s="8">
        <v>24</v>
      </c>
      <c r="B58" s="624" t="s">
        <v>676</v>
      </c>
      <c r="C58" s="625"/>
      <c r="D58" s="6"/>
      <c r="E58" s="81">
        <f>E20</f>
        <v>722448.96</v>
      </c>
      <c r="I58" s="348"/>
      <c r="J58" s="84"/>
    </row>
    <row r="59" spans="1:11" x14ac:dyDescent="0.25">
      <c r="A59" s="8"/>
      <c r="B59" s="644"/>
      <c r="C59" s="645"/>
      <c r="D59" s="6"/>
      <c r="E59" s="81"/>
      <c r="I59" s="156"/>
    </row>
    <row r="60" spans="1:11" x14ac:dyDescent="0.25">
      <c r="A60" s="8"/>
      <c r="B60" s="644"/>
      <c r="C60" s="645"/>
      <c r="D60" s="31"/>
      <c r="E60" s="73"/>
    </row>
    <row r="61" spans="1:11" x14ac:dyDescent="0.25">
      <c r="F61" s="76"/>
    </row>
    <row r="62" spans="1:11" x14ac:dyDescent="0.25">
      <c r="A62" s="28" t="s">
        <v>32</v>
      </c>
      <c r="B62" s="11" t="s">
        <v>36</v>
      </c>
    </row>
    <row r="63" spans="1:11" x14ac:dyDescent="0.25">
      <c r="B63" s="11" t="s">
        <v>37</v>
      </c>
    </row>
    <row r="64" spans="1:11" x14ac:dyDescent="0.25">
      <c r="A64" s="38" t="s">
        <v>27</v>
      </c>
      <c r="B64" s="36" t="s">
        <v>41</v>
      </c>
      <c r="C64" s="33" t="s">
        <v>44</v>
      </c>
      <c r="D64" s="532" t="s">
        <v>1062</v>
      </c>
      <c r="E64" s="33" t="s">
        <v>45</v>
      </c>
    </row>
    <row r="65" spans="1:6" x14ac:dyDescent="0.25">
      <c r="A65" s="116" t="s">
        <v>9</v>
      </c>
      <c r="B65" s="532" t="s">
        <v>1109</v>
      </c>
      <c r="C65" s="553">
        <v>45218</v>
      </c>
      <c r="D65" s="56">
        <v>103</v>
      </c>
      <c r="E65" s="56">
        <v>11700</v>
      </c>
    </row>
    <row r="66" spans="1:6" x14ac:dyDescent="0.25">
      <c r="A66" s="116">
        <v>2</v>
      </c>
      <c r="B66" s="532" t="s">
        <v>1140</v>
      </c>
      <c r="C66" s="537" t="s">
        <v>1141</v>
      </c>
      <c r="D66" s="106">
        <v>74</v>
      </c>
      <c r="E66" s="106">
        <v>17700</v>
      </c>
    </row>
    <row r="67" spans="1:6" x14ac:dyDescent="0.25">
      <c r="A67" s="106"/>
      <c r="B67" s="108"/>
      <c r="C67" s="108"/>
      <c r="D67" s="31"/>
      <c r="E67" s="31"/>
    </row>
    <row r="69" spans="1:6" x14ac:dyDescent="0.25">
      <c r="A69" s="28" t="s">
        <v>33</v>
      </c>
      <c r="B69" s="28" t="s">
        <v>46</v>
      </c>
      <c r="C69" s="28"/>
      <c r="D69" s="28"/>
      <c r="E69" s="28"/>
      <c r="F69" s="28"/>
    </row>
    <row r="70" spans="1:6" x14ac:dyDescent="0.25">
      <c r="B70" s="28" t="s">
        <v>47</v>
      </c>
      <c r="C70" s="28"/>
      <c r="D70" s="28"/>
      <c r="E70" s="28"/>
      <c r="F70" s="28"/>
    </row>
    <row r="71" spans="1:6" x14ac:dyDescent="0.25">
      <c r="B71" s="28" t="s">
        <v>48</v>
      </c>
      <c r="C71" s="28"/>
      <c r="D71" s="28"/>
      <c r="E71" s="28"/>
      <c r="F71" s="28"/>
    </row>
    <row r="72" spans="1:6" x14ac:dyDescent="0.25">
      <c r="B72" s="50" t="s">
        <v>55</v>
      </c>
      <c r="C72" s="29"/>
      <c r="D72" s="29"/>
      <c r="E72" s="29"/>
      <c r="F72" s="29"/>
    </row>
    <row r="73" spans="1:6" x14ac:dyDescent="0.25">
      <c r="B73" s="59" t="s">
        <v>59</v>
      </c>
      <c r="C73" s="29"/>
      <c r="D73" s="29"/>
      <c r="E73" s="29"/>
      <c r="F73" s="29"/>
    </row>
    <row r="74" spans="1:6" x14ac:dyDescent="0.25">
      <c r="B74" s="59" t="s">
        <v>58</v>
      </c>
      <c r="C74" s="29"/>
      <c r="D74" s="29"/>
      <c r="E74" s="29"/>
      <c r="F74" s="29"/>
    </row>
    <row r="76" spans="1:6" x14ac:dyDescent="0.25">
      <c r="B76" s="500" t="s">
        <v>1022</v>
      </c>
    </row>
    <row r="89" spans="1:1" x14ac:dyDescent="0.25">
      <c r="A89" t="s">
        <v>5</v>
      </c>
    </row>
  </sheetData>
  <mergeCells count="28">
    <mergeCell ref="B60:C60"/>
    <mergeCell ref="B51:C51"/>
    <mergeCell ref="B52:C52"/>
    <mergeCell ref="B57:C57"/>
    <mergeCell ref="B58:C58"/>
    <mergeCell ref="B59:C59"/>
    <mergeCell ref="B53:C53"/>
    <mergeCell ref="B54:C54"/>
    <mergeCell ref="B55:C55"/>
    <mergeCell ref="B56:C56"/>
    <mergeCell ref="B48:C48"/>
    <mergeCell ref="B49:C49"/>
    <mergeCell ref="B50:C50"/>
    <mergeCell ref="B11:F11"/>
    <mergeCell ref="B12:F12"/>
    <mergeCell ref="B39:C39"/>
    <mergeCell ref="B41:C41"/>
    <mergeCell ref="B42:C42"/>
    <mergeCell ref="B43:C43"/>
    <mergeCell ref="B44:C44"/>
    <mergeCell ref="B45:C45"/>
    <mergeCell ref="B46:C46"/>
    <mergeCell ref="B47:C47"/>
    <mergeCell ref="B5:E5"/>
    <mergeCell ref="B9:C9"/>
    <mergeCell ref="B10:E10"/>
    <mergeCell ref="B36:C36"/>
    <mergeCell ref="B38:C38"/>
  </mergeCells>
  <pageMargins left="0.69930555555555596" right="0.69930555555555596" top="0.75" bottom="0.75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Лист55">
    <tabColor rgb="FF00B0F0"/>
  </sheetPr>
  <dimension ref="A1:M99"/>
  <sheetViews>
    <sheetView topLeftCell="A53" workbookViewId="0">
      <selection activeCell="M69" sqref="M69"/>
    </sheetView>
  </sheetViews>
  <sheetFormatPr defaultRowHeight="15" x14ac:dyDescent="0.25"/>
  <cols>
    <col min="1" max="1" width="4.5703125" customWidth="1"/>
    <col min="2" max="2" width="40.42578125" customWidth="1"/>
    <col min="3" max="3" width="11.42578125" customWidth="1"/>
    <col min="4" max="4" width="11.5703125" customWidth="1"/>
    <col min="5" max="5" width="12.85546875" customWidth="1"/>
    <col min="6" max="6" width="10" customWidth="1"/>
    <col min="10" max="10" width="11.28515625" customWidth="1"/>
    <col min="11" max="11" width="9.5703125" bestFit="1" customWidth="1"/>
    <col min="12" max="12" width="11.7109375" customWidth="1"/>
    <col min="13" max="13" width="45.140625" customWidth="1"/>
  </cols>
  <sheetData>
    <row r="1" spans="1:7" x14ac:dyDescent="0.25">
      <c r="A1" s="1"/>
      <c r="B1" s="1"/>
      <c r="C1" s="2" t="s">
        <v>0</v>
      </c>
      <c r="D1" s="3"/>
      <c r="E1" s="1"/>
    </row>
    <row r="2" spans="1:7" x14ac:dyDescent="0.25">
      <c r="A2" s="1"/>
      <c r="B2" s="14" t="s">
        <v>6</v>
      </c>
      <c r="C2" s="2"/>
      <c r="D2" s="3"/>
      <c r="E2" s="1"/>
    </row>
    <row r="3" spans="1:7" x14ac:dyDescent="0.25">
      <c r="A3" s="1"/>
      <c r="B3" s="14" t="s">
        <v>7</v>
      </c>
      <c r="C3" s="2"/>
      <c r="D3" s="3"/>
      <c r="E3" s="1"/>
    </row>
    <row r="4" spans="1:7" x14ac:dyDescent="0.25">
      <c r="A4" s="1"/>
      <c r="B4" s="14" t="s">
        <v>8</v>
      </c>
      <c r="C4" s="2"/>
      <c r="D4" s="3"/>
      <c r="E4" s="1"/>
    </row>
    <row r="5" spans="1:7" ht="15" customHeight="1" x14ac:dyDescent="0.25">
      <c r="A5" s="4"/>
      <c r="B5" s="629" t="s">
        <v>746</v>
      </c>
      <c r="C5" s="629"/>
      <c r="D5" s="629"/>
      <c r="E5" s="629"/>
    </row>
    <row r="6" spans="1:7" x14ac:dyDescent="0.25">
      <c r="A6" s="4"/>
      <c r="B6" s="20"/>
      <c r="C6" s="21"/>
      <c r="D6" s="21"/>
      <c r="E6" s="21"/>
    </row>
    <row r="7" spans="1:7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7" ht="18.75" customHeight="1" x14ac:dyDescent="0.25">
      <c r="A8" s="4"/>
      <c r="B8" s="23" t="s">
        <v>650</v>
      </c>
      <c r="C8" s="21"/>
      <c r="D8" s="21"/>
      <c r="E8" s="21"/>
    </row>
    <row r="9" spans="1:7" x14ac:dyDescent="0.25">
      <c r="A9" s="4"/>
      <c r="B9" s="630" t="s">
        <v>11</v>
      </c>
      <c r="C9" s="630"/>
      <c r="D9" s="21"/>
      <c r="E9" s="21"/>
    </row>
    <row r="10" spans="1:7" ht="14.25" customHeight="1" x14ac:dyDescent="0.25">
      <c r="A10" s="4"/>
      <c r="B10" s="630" t="s">
        <v>62</v>
      </c>
      <c r="C10" s="630"/>
      <c r="D10" s="630"/>
      <c r="E10" s="630"/>
    </row>
    <row r="11" spans="1:7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7" ht="15" customHeight="1" x14ac:dyDescent="0.25">
      <c r="A12" s="4"/>
      <c r="B12" s="630" t="s">
        <v>113</v>
      </c>
      <c r="C12" s="630"/>
      <c r="D12" s="630"/>
      <c r="E12" s="630"/>
      <c r="F12" s="630"/>
    </row>
    <row r="13" spans="1:7" x14ac:dyDescent="0.25">
      <c r="A13" s="19" t="s">
        <v>13</v>
      </c>
      <c r="B13" s="5" t="s">
        <v>660</v>
      </c>
      <c r="C13" s="5"/>
      <c r="D13" s="18"/>
      <c r="E13" s="19">
        <v>486500</v>
      </c>
      <c r="G13" s="71"/>
    </row>
    <row r="14" spans="1:7" x14ac:dyDescent="0.25">
      <c r="A14" s="19"/>
      <c r="B14" s="5" t="s">
        <v>800</v>
      </c>
      <c r="C14" s="5"/>
      <c r="D14" s="18"/>
      <c r="E14" s="80">
        <v>423378</v>
      </c>
      <c r="G14" s="71"/>
    </row>
    <row r="15" spans="1:7" x14ac:dyDescent="0.25">
      <c r="A15" s="13" t="s">
        <v>14</v>
      </c>
      <c r="B15" s="5" t="s">
        <v>654</v>
      </c>
      <c r="C15" s="5"/>
      <c r="D15" s="18"/>
      <c r="E15" s="80">
        <v>-673869.78</v>
      </c>
    </row>
    <row r="16" spans="1:7" x14ac:dyDescent="0.25">
      <c r="A16" s="13" t="s">
        <v>15</v>
      </c>
      <c r="B16" s="11" t="s">
        <v>16</v>
      </c>
      <c r="C16" s="5"/>
      <c r="D16" s="5"/>
      <c r="E16" s="1"/>
    </row>
    <row r="17" spans="1:7" x14ac:dyDescent="0.25">
      <c r="A17" s="13"/>
      <c r="B17" s="24" t="s">
        <v>17</v>
      </c>
      <c r="C17" s="5"/>
      <c r="D17" s="5"/>
      <c r="E17" s="1"/>
    </row>
    <row r="18" spans="1:7" x14ac:dyDescent="0.25">
      <c r="A18" s="13"/>
      <c r="B18" s="25" t="s">
        <v>18</v>
      </c>
      <c r="C18" s="26"/>
      <c r="D18" s="27"/>
      <c r="E18" s="15">
        <v>996009.99</v>
      </c>
    </row>
    <row r="19" spans="1:7" x14ac:dyDescent="0.25">
      <c r="A19" s="13"/>
      <c r="B19" s="25" t="s">
        <v>19</v>
      </c>
      <c r="C19" s="26"/>
      <c r="D19" s="27"/>
      <c r="E19" s="15">
        <v>934375.89</v>
      </c>
    </row>
    <row r="20" spans="1:7" x14ac:dyDescent="0.25">
      <c r="A20" s="13"/>
      <c r="B20" s="25" t="s">
        <v>20</v>
      </c>
      <c r="C20" s="26"/>
      <c r="D20" s="27"/>
      <c r="E20" s="16"/>
    </row>
    <row r="21" spans="1:7" x14ac:dyDescent="0.25">
      <c r="A21" s="13"/>
      <c r="B21" s="24" t="s">
        <v>21</v>
      </c>
      <c r="C21" s="5"/>
      <c r="D21" s="5"/>
      <c r="E21" s="1"/>
    </row>
    <row r="22" spans="1:7" x14ac:dyDescent="0.25">
      <c r="A22" s="13"/>
      <c r="B22" s="18">
        <v>0</v>
      </c>
      <c r="C22" s="5"/>
      <c r="D22" s="5"/>
      <c r="E22" s="1"/>
    </row>
    <row r="23" spans="1:7" x14ac:dyDescent="0.25">
      <c r="A23" s="13"/>
      <c r="B23" s="24" t="s">
        <v>54</v>
      </c>
      <c r="C23" s="5"/>
      <c r="D23" s="5"/>
      <c r="E23" s="1"/>
    </row>
    <row r="24" spans="1:7" x14ac:dyDescent="0.25">
      <c r="A24" s="13"/>
      <c r="B24" s="428" t="s">
        <v>801</v>
      </c>
      <c r="C24" s="429">
        <v>42991</v>
      </c>
      <c r="D24" s="430">
        <v>0</v>
      </c>
      <c r="E24" s="431">
        <v>234090.88</v>
      </c>
      <c r="G24" s="71"/>
    </row>
    <row r="25" spans="1:7" x14ac:dyDescent="0.25">
      <c r="A25" s="13"/>
      <c r="B25" s="428" t="s">
        <v>484</v>
      </c>
      <c r="C25" s="429">
        <v>45276</v>
      </c>
      <c r="D25" s="430">
        <v>0</v>
      </c>
      <c r="E25" s="431">
        <v>1760.1</v>
      </c>
    </row>
    <row r="26" spans="1:7" x14ac:dyDescent="0.25">
      <c r="A26" s="13"/>
      <c r="B26" s="428" t="s">
        <v>802</v>
      </c>
      <c r="C26" s="429">
        <v>45269</v>
      </c>
      <c r="D26" s="430">
        <v>0</v>
      </c>
      <c r="E26" s="431">
        <v>1317.18</v>
      </c>
    </row>
    <row r="27" spans="1:7" x14ac:dyDescent="0.25">
      <c r="A27" s="13"/>
      <c r="B27" s="428" t="s">
        <v>485</v>
      </c>
      <c r="C27" s="429">
        <v>45142</v>
      </c>
      <c r="D27" s="430">
        <v>0</v>
      </c>
      <c r="E27" s="431">
        <v>6180.46</v>
      </c>
    </row>
    <row r="28" spans="1:7" x14ac:dyDescent="0.25">
      <c r="A28" s="13"/>
      <c r="B28" s="428" t="s">
        <v>125</v>
      </c>
      <c r="C28" s="429">
        <v>44150</v>
      </c>
      <c r="D28" s="430">
        <v>0</v>
      </c>
      <c r="E28" s="431">
        <v>45172.44</v>
      </c>
    </row>
    <row r="29" spans="1:7" x14ac:dyDescent="0.25">
      <c r="A29" s="13"/>
      <c r="B29" s="428" t="s">
        <v>126</v>
      </c>
      <c r="C29" s="429">
        <v>45117</v>
      </c>
      <c r="D29" s="430">
        <v>0</v>
      </c>
      <c r="E29" s="431">
        <v>95775.15</v>
      </c>
    </row>
    <row r="30" spans="1:7" x14ac:dyDescent="0.25">
      <c r="A30" s="13"/>
      <c r="B30" s="428" t="s">
        <v>486</v>
      </c>
      <c r="C30" s="429">
        <v>45269</v>
      </c>
      <c r="D30" s="430">
        <v>0</v>
      </c>
      <c r="E30" s="431">
        <v>1428.85</v>
      </c>
    </row>
    <row r="31" spans="1:7" x14ac:dyDescent="0.25">
      <c r="A31" s="13"/>
      <c r="B31" s="428" t="s">
        <v>803</v>
      </c>
      <c r="C31" s="429">
        <v>45289</v>
      </c>
      <c r="D31" s="430">
        <v>1938.02</v>
      </c>
      <c r="E31" s="431">
        <v>3715.19</v>
      </c>
      <c r="F31" s="28"/>
    </row>
    <row r="32" spans="1:7" x14ac:dyDescent="0.25">
      <c r="A32" s="13"/>
      <c r="B32" s="428" t="s">
        <v>804</v>
      </c>
      <c r="C32" s="429">
        <v>45260</v>
      </c>
      <c r="D32" s="430">
        <v>0</v>
      </c>
      <c r="E32" s="431">
        <v>1264.96</v>
      </c>
      <c r="F32" s="28"/>
    </row>
    <row r="33" spans="1:13" x14ac:dyDescent="0.25">
      <c r="A33" s="13"/>
      <c r="B33" s="428" t="s">
        <v>483</v>
      </c>
      <c r="C33" s="429">
        <v>45137</v>
      </c>
      <c r="D33" s="430">
        <v>0</v>
      </c>
      <c r="E33" s="431">
        <v>6104.53</v>
      </c>
      <c r="F33" s="28"/>
    </row>
    <row r="34" spans="1:13" x14ac:dyDescent="0.25">
      <c r="A34" s="13"/>
      <c r="B34" s="428" t="s">
        <v>487</v>
      </c>
      <c r="C34" s="429">
        <v>44970</v>
      </c>
      <c r="D34" s="430">
        <v>0</v>
      </c>
      <c r="E34" s="431">
        <v>8255.7199999999993</v>
      </c>
      <c r="F34" s="28"/>
    </row>
    <row r="35" spans="1:13" x14ac:dyDescent="0.25">
      <c r="A35" s="13"/>
      <c r="B35" s="61"/>
      <c r="C35" s="61"/>
      <c r="D35" s="64"/>
      <c r="E35" s="64"/>
      <c r="F35" s="28"/>
    </row>
    <row r="36" spans="1:13" x14ac:dyDescent="0.25">
      <c r="A36" s="13">
        <v>5</v>
      </c>
      <c r="B36" s="11" t="s">
        <v>38</v>
      </c>
      <c r="C36" s="11"/>
      <c r="D36" s="11"/>
      <c r="E36" s="14"/>
      <c r="F36" s="28"/>
    </row>
    <row r="37" spans="1:13" x14ac:dyDescent="0.25">
      <c r="A37" s="13"/>
      <c r="B37" s="11" t="s">
        <v>40</v>
      </c>
      <c r="C37" s="11"/>
      <c r="D37" s="11"/>
      <c r="E37" s="14"/>
      <c r="F37" s="28"/>
    </row>
    <row r="38" spans="1:13" x14ac:dyDescent="0.25">
      <c r="A38" s="13"/>
      <c r="B38" s="11" t="s">
        <v>39</v>
      </c>
      <c r="C38" s="5"/>
      <c r="D38" s="5"/>
      <c r="E38" s="1"/>
      <c r="M38" t="s">
        <v>598</v>
      </c>
    </row>
    <row r="39" spans="1:13" x14ac:dyDescent="0.25">
      <c r="A39" s="8" t="s">
        <v>27</v>
      </c>
      <c r="B39" s="639" t="s">
        <v>28</v>
      </c>
      <c r="C39" s="640"/>
      <c r="D39" s="6"/>
      <c r="E39" s="12" t="s">
        <v>29</v>
      </c>
    </row>
    <row r="40" spans="1:13" x14ac:dyDescent="0.25">
      <c r="A40" s="8">
        <v>1</v>
      </c>
      <c r="B40" s="9" t="s">
        <v>391</v>
      </c>
      <c r="C40" s="60"/>
      <c r="D40" s="6"/>
      <c r="E40" s="88">
        <v>124547.44</v>
      </c>
      <c r="J40" s="72"/>
      <c r="K40" s="72"/>
      <c r="L40" s="72"/>
    </row>
    <row r="41" spans="1:13" x14ac:dyDescent="0.25">
      <c r="A41" s="8">
        <v>2</v>
      </c>
      <c r="B41" s="628" t="s">
        <v>306</v>
      </c>
      <c r="C41" s="628"/>
      <c r="D41" s="6"/>
      <c r="E41" s="89">
        <v>10293.720000000001</v>
      </c>
    </row>
    <row r="42" spans="1:13" x14ac:dyDescent="0.25">
      <c r="A42" s="8">
        <v>3</v>
      </c>
      <c r="B42" s="623" t="s">
        <v>307</v>
      </c>
      <c r="C42" s="623"/>
      <c r="D42" s="6"/>
      <c r="E42" s="73">
        <v>46321.740000000005</v>
      </c>
    </row>
    <row r="43" spans="1:13" x14ac:dyDescent="0.25">
      <c r="A43" s="8">
        <v>4</v>
      </c>
      <c r="B43" s="31" t="s">
        <v>395</v>
      </c>
      <c r="C43" s="31"/>
      <c r="D43" s="6"/>
      <c r="E43" s="73">
        <v>14411.208000000002</v>
      </c>
    </row>
    <row r="44" spans="1:13" x14ac:dyDescent="0.25">
      <c r="A44" s="8">
        <v>5</v>
      </c>
      <c r="B44" s="623" t="s">
        <v>2</v>
      </c>
      <c r="C44" s="623"/>
      <c r="D44" s="6"/>
      <c r="E44" s="73">
        <v>1942.2</v>
      </c>
      <c r="J44" s="73"/>
      <c r="L44" s="72"/>
    </row>
    <row r="45" spans="1:13" x14ac:dyDescent="0.25">
      <c r="A45" s="8">
        <v>6</v>
      </c>
      <c r="B45" s="623" t="s">
        <v>3</v>
      </c>
      <c r="C45" s="623"/>
      <c r="D45" s="6"/>
      <c r="E45" s="73">
        <v>18800</v>
      </c>
      <c r="J45" s="73"/>
      <c r="L45" s="72"/>
    </row>
    <row r="46" spans="1:13" x14ac:dyDescent="0.25">
      <c r="A46" s="8">
        <v>7</v>
      </c>
      <c r="B46" s="628" t="s">
        <v>31</v>
      </c>
      <c r="C46" s="628"/>
      <c r="D46" s="6"/>
      <c r="E46" s="73">
        <v>36028.020000000004</v>
      </c>
      <c r="J46" s="72"/>
    </row>
    <row r="47" spans="1:13" x14ac:dyDescent="0.25">
      <c r="A47" s="8">
        <v>8</v>
      </c>
      <c r="B47" s="623" t="s">
        <v>308</v>
      </c>
      <c r="C47" s="623"/>
      <c r="D47" s="6"/>
      <c r="E47" s="73">
        <v>384.56</v>
      </c>
      <c r="J47" s="73"/>
      <c r="L47" s="72"/>
    </row>
    <row r="48" spans="1:13" x14ac:dyDescent="0.25">
      <c r="A48" s="8">
        <v>9</v>
      </c>
      <c r="B48" s="623" t="s">
        <v>309</v>
      </c>
      <c r="C48" s="623"/>
      <c r="D48" s="6"/>
      <c r="E48" s="73">
        <v>2573.4300000000003</v>
      </c>
      <c r="J48" s="73"/>
      <c r="L48" s="72"/>
    </row>
    <row r="49" spans="1:13" x14ac:dyDescent="0.25">
      <c r="A49" s="8">
        <v>10</v>
      </c>
      <c r="B49" s="628" t="s">
        <v>310</v>
      </c>
      <c r="C49" s="628"/>
      <c r="D49" s="6"/>
      <c r="E49" s="73">
        <v>16150</v>
      </c>
      <c r="J49" s="73"/>
      <c r="L49" s="72"/>
    </row>
    <row r="50" spans="1:13" x14ac:dyDescent="0.25">
      <c r="A50" s="8">
        <v>11</v>
      </c>
      <c r="B50" s="623" t="s">
        <v>1381</v>
      </c>
      <c r="C50" s="623"/>
      <c r="D50" s="6"/>
      <c r="E50" s="73">
        <v>151913.88</v>
      </c>
      <c r="J50" s="72"/>
    </row>
    <row r="51" spans="1:13" x14ac:dyDescent="0.25">
      <c r="A51" s="8">
        <v>12</v>
      </c>
      <c r="B51" s="623" t="s">
        <v>312</v>
      </c>
      <c r="C51" s="623"/>
      <c r="D51" s="6"/>
      <c r="E51" s="73">
        <v>69482.610000000015</v>
      </c>
      <c r="J51" s="72"/>
    </row>
    <row r="52" spans="1:13" x14ac:dyDescent="0.25">
      <c r="A52" s="8">
        <v>13</v>
      </c>
      <c r="B52" s="623" t="s">
        <v>335</v>
      </c>
      <c r="C52" s="623"/>
      <c r="D52" s="6"/>
      <c r="E52" s="81">
        <v>0</v>
      </c>
      <c r="J52" s="72"/>
      <c r="L52" s="72"/>
    </row>
    <row r="53" spans="1:13" x14ac:dyDescent="0.25">
      <c r="A53" s="8">
        <v>14</v>
      </c>
      <c r="B53" s="623" t="s">
        <v>345</v>
      </c>
      <c r="C53" s="623"/>
      <c r="D53" s="6"/>
      <c r="E53" s="73">
        <v>5630.68</v>
      </c>
      <c r="J53" s="72"/>
      <c r="L53" s="72"/>
    </row>
    <row r="54" spans="1:13" x14ac:dyDescent="0.25">
      <c r="A54" s="8">
        <v>15</v>
      </c>
      <c r="B54" s="623" t="s">
        <v>314</v>
      </c>
      <c r="C54" s="623"/>
      <c r="D54" s="6"/>
      <c r="E54" s="73">
        <v>267303.81</v>
      </c>
      <c r="J54" s="72"/>
      <c r="L54" s="72"/>
    </row>
    <row r="55" spans="1:13" x14ac:dyDescent="0.25">
      <c r="A55" s="8">
        <v>16</v>
      </c>
      <c r="B55" s="623" t="s">
        <v>617</v>
      </c>
      <c r="C55" s="623"/>
      <c r="D55" s="6"/>
      <c r="E55" s="73">
        <v>29900</v>
      </c>
      <c r="L55" s="72"/>
    </row>
    <row r="56" spans="1:13" x14ac:dyDescent="0.25">
      <c r="A56" s="8">
        <v>17</v>
      </c>
      <c r="B56" s="626" t="s">
        <v>4</v>
      </c>
      <c r="C56" s="627"/>
      <c r="D56" s="6"/>
      <c r="E56" s="73">
        <v>211021.26</v>
      </c>
      <c r="J56" s="335"/>
      <c r="L56" s="72"/>
    </row>
    <row r="57" spans="1:13" x14ac:dyDescent="0.25">
      <c r="A57" s="8">
        <v>18</v>
      </c>
      <c r="B57" s="623" t="s">
        <v>367</v>
      </c>
      <c r="C57" s="623"/>
      <c r="D57" s="6"/>
      <c r="E57" s="73">
        <v>56397.06</v>
      </c>
      <c r="J57" s="335"/>
      <c r="L57" s="72"/>
    </row>
    <row r="58" spans="1:13" x14ac:dyDescent="0.25">
      <c r="A58" s="8">
        <v>19</v>
      </c>
      <c r="B58" s="626" t="s">
        <v>387</v>
      </c>
      <c r="C58" s="627"/>
      <c r="D58" s="6"/>
      <c r="E58" s="73">
        <v>62819.98</v>
      </c>
      <c r="J58" s="72"/>
      <c r="L58" s="72"/>
      <c r="M58" s="268"/>
    </row>
    <row r="59" spans="1:13" x14ac:dyDescent="0.25">
      <c r="A59" s="8">
        <v>20</v>
      </c>
      <c r="B59" s="626" t="s">
        <v>388</v>
      </c>
      <c r="C59" s="627"/>
      <c r="D59" s="6"/>
      <c r="E59" s="73">
        <v>6191.81</v>
      </c>
      <c r="J59" s="72"/>
      <c r="L59" s="72"/>
    </row>
    <row r="60" spans="1:13" x14ac:dyDescent="0.25">
      <c r="A60" s="8">
        <v>21</v>
      </c>
      <c r="B60" s="626" t="s">
        <v>389</v>
      </c>
      <c r="C60" s="627"/>
      <c r="D60" s="6"/>
      <c r="E60" s="73">
        <v>74851.06</v>
      </c>
      <c r="J60" s="72"/>
      <c r="L60" s="72"/>
      <c r="M60" s="268">
        <f>'[4]свод свет'!$AW$3</f>
        <v>0</v>
      </c>
    </row>
    <row r="61" spans="1:13" x14ac:dyDescent="0.25">
      <c r="A61" s="8">
        <v>22</v>
      </c>
      <c r="B61" s="626" t="s">
        <v>390</v>
      </c>
      <c r="C61" s="627"/>
      <c r="D61" s="6"/>
      <c r="E61" s="73">
        <v>9944.5400000000009</v>
      </c>
      <c r="J61" s="72"/>
      <c r="L61" s="72"/>
    </row>
    <row r="62" spans="1:13" x14ac:dyDescent="0.25">
      <c r="A62" s="8">
        <v>23</v>
      </c>
      <c r="B62" s="624" t="s">
        <v>652</v>
      </c>
      <c r="C62" s="624"/>
      <c r="D62" s="6"/>
      <c r="E62" s="81">
        <f>SUM(E40:E61)</f>
        <v>1216909.0080000001</v>
      </c>
      <c r="J62" s="77"/>
      <c r="K62" s="83"/>
    </row>
    <row r="63" spans="1:13" x14ac:dyDescent="0.25">
      <c r="A63" s="8">
        <v>24</v>
      </c>
      <c r="B63" s="624" t="s">
        <v>676</v>
      </c>
      <c r="C63" s="625"/>
      <c r="D63" s="6"/>
      <c r="E63" s="81">
        <v>934375.89</v>
      </c>
      <c r="G63" s="71"/>
      <c r="J63" s="96"/>
    </row>
    <row r="64" spans="1:13" x14ac:dyDescent="0.25">
      <c r="A64" s="8"/>
      <c r="B64" s="624"/>
      <c r="C64" s="624"/>
      <c r="D64" s="6"/>
      <c r="E64" s="81"/>
      <c r="J64" s="156"/>
    </row>
    <row r="65" spans="1:10" x14ac:dyDescent="0.25">
      <c r="A65" s="8"/>
      <c r="B65" s="644"/>
      <c r="C65" s="645"/>
      <c r="D65" s="31"/>
      <c r="E65" s="73"/>
      <c r="J65" s="1"/>
    </row>
    <row r="66" spans="1:10" x14ac:dyDescent="0.25">
      <c r="A66" s="28" t="s">
        <v>32</v>
      </c>
      <c r="B66" s="5" t="s">
        <v>348</v>
      </c>
      <c r="F66" s="76"/>
    </row>
    <row r="67" spans="1:10" x14ac:dyDescent="0.25">
      <c r="B67" s="11" t="s">
        <v>37</v>
      </c>
    </row>
    <row r="68" spans="1:10" x14ac:dyDescent="0.25">
      <c r="A68" s="38" t="s">
        <v>27</v>
      </c>
      <c r="B68" s="36" t="s">
        <v>41</v>
      </c>
      <c r="C68" s="118" t="s">
        <v>44</v>
      </c>
      <c r="D68" s="292" t="s">
        <v>611</v>
      </c>
      <c r="E68" s="118" t="s">
        <v>45</v>
      </c>
    </row>
    <row r="69" spans="1:10" x14ac:dyDescent="0.25">
      <c r="A69" s="112" t="s">
        <v>9</v>
      </c>
      <c r="B69" s="532" t="s">
        <v>1070</v>
      </c>
      <c r="C69" s="547">
        <v>45242</v>
      </c>
      <c r="D69" s="132">
        <v>127</v>
      </c>
      <c r="E69" s="132">
        <v>11400</v>
      </c>
    </row>
    <row r="70" spans="1:10" x14ac:dyDescent="0.25">
      <c r="A70" s="112" t="s">
        <v>13</v>
      </c>
      <c r="B70" s="532" t="s">
        <v>1088</v>
      </c>
      <c r="C70" s="547">
        <v>45271</v>
      </c>
      <c r="D70" s="132">
        <v>148</v>
      </c>
      <c r="E70" s="132">
        <v>4405</v>
      </c>
    </row>
    <row r="71" spans="1:10" x14ac:dyDescent="0.25">
      <c r="A71" s="263" t="s">
        <v>14</v>
      </c>
      <c r="B71" s="532" t="s">
        <v>1089</v>
      </c>
      <c r="C71" s="552" t="s">
        <v>1090</v>
      </c>
      <c r="D71" s="132">
        <v>149</v>
      </c>
      <c r="E71" s="132">
        <v>7200</v>
      </c>
    </row>
    <row r="72" spans="1:10" x14ac:dyDescent="0.25">
      <c r="A72" s="112" t="s">
        <v>15</v>
      </c>
      <c r="B72" s="532" t="s">
        <v>1142</v>
      </c>
      <c r="C72" s="552" t="s">
        <v>1143</v>
      </c>
      <c r="D72" s="56">
        <v>72</v>
      </c>
      <c r="E72" s="56">
        <v>5250</v>
      </c>
    </row>
    <row r="73" spans="1:10" x14ac:dyDescent="0.25">
      <c r="A73" s="112">
        <v>5</v>
      </c>
      <c r="B73" s="569" t="s">
        <v>1305</v>
      </c>
      <c r="C73" s="570" t="s">
        <v>1306</v>
      </c>
      <c r="D73" s="56">
        <v>22</v>
      </c>
      <c r="E73" s="56">
        <v>126340</v>
      </c>
    </row>
    <row r="74" spans="1:10" x14ac:dyDescent="0.25">
      <c r="A74" s="112">
        <v>6</v>
      </c>
      <c r="B74" s="288"/>
      <c r="C74" s="56"/>
      <c r="D74" s="56"/>
      <c r="E74" s="652"/>
    </row>
    <row r="75" spans="1:10" x14ac:dyDescent="0.25">
      <c r="A75" s="112">
        <v>7</v>
      </c>
      <c r="B75" s="288"/>
      <c r="C75" s="56"/>
      <c r="D75" s="56"/>
      <c r="E75" s="653"/>
    </row>
    <row r="76" spans="1:10" x14ac:dyDescent="0.25">
      <c r="A76" s="146"/>
      <c r="B76" s="290"/>
      <c r="C76" s="303"/>
      <c r="D76" s="90"/>
      <c r="E76" s="90"/>
    </row>
    <row r="77" spans="1:10" x14ac:dyDescent="0.25">
      <c r="A77" s="28" t="s">
        <v>33</v>
      </c>
      <c r="B77" s="28" t="s">
        <v>46</v>
      </c>
      <c r="C77" s="28"/>
      <c r="D77" s="28"/>
      <c r="E77" s="28"/>
      <c r="F77" s="28"/>
    </row>
    <row r="78" spans="1:10" x14ac:dyDescent="0.25">
      <c r="B78" s="28" t="s">
        <v>61</v>
      </c>
      <c r="C78" s="28"/>
      <c r="D78" s="28"/>
      <c r="E78" s="28"/>
      <c r="F78" s="28"/>
    </row>
    <row r="79" spans="1:10" x14ac:dyDescent="0.25">
      <c r="B79" s="28" t="s">
        <v>60</v>
      </c>
      <c r="C79" s="28"/>
      <c r="D79" s="28"/>
      <c r="E79" s="28"/>
      <c r="F79" s="28"/>
    </row>
    <row r="80" spans="1:10" x14ac:dyDescent="0.25">
      <c r="B80" s="59" t="s">
        <v>114</v>
      </c>
      <c r="C80" s="29"/>
      <c r="D80" s="29"/>
      <c r="E80" s="29"/>
      <c r="F80" s="29"/>
    </row>
    <row r="81" spans="2:6" x14ac:dyDescent="0.25">
      <c r="B81" s="59" t="s">
        <v>115</v>
      </c>
      <c r="C81" s="29"/>
      <c r="D81" s="29"/>
      <c r="E81" s="29"/>
      <c r="F81" s="29"/>
    </row>
    <row r="82" spans="2:6" x14ac:dyDescent="0.25">
      <c r="B82" s="59" t="s">
        <v>119</v>
      </c>
      <c r="C82" s="29"/>
      <c r="D82" s="29"/>
      <c r="E82" s="29"/>
      <c r="F82" s="29"/>
    </row>
    <row r="86" spans="2:6" x14ac:dyDescent="0.25">
      <c r="B86" s="600" t="s">
        <v>1366</v>
      </c>
    </row>
    <row r="99" spans="1:1" x14ac:dyDescent="0.25">
      <c r="A99" t="s">
        <v>5</v>
      </c>
    </row>
  </sheetData>
  <mergeCells count="31">
    <mergeCell ref="E74:E75"/>
    <mergeCell ref="B63:C63"/>
    <mergeCell ref="B58:C58"/>
    <mergeCell ref="B59:C59"/>
    <mergeCell ref="B60:C60"/>
    <mergeCell ref="B61:C61"/>
    <mergeCell ref="B65:C65"/>
    <mergeCell ref="B11:F11"/>
    <mergeCell ref="B12:F12"/>
    <mergeCell ref="B5:E5"/>
    <mergeCell ref="B9:C9"/>
    <mergeCell ref="B10:E10"/>
    <mergeCell ref="B39:C39"/>
    <mergeCell ref="B41:C41"/>
    <mergeCell ref="B42:C42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4:C64"/>
    <mergeCell ref="B55:C55"/>
    <mergeCell ref="B56:C56"/>
    <mergeCell ref="B57:C57"/>
    <mergeCell ref="B62:C62"/>
  </mergeCells>
  <phoneticPr fontId="113" type="noConversion"/>
  <pageMargins left="0.69930555555555596" right="0.69930555555555596" top="0.75" bottom="0.75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22887-D4B6-441F-9F8F-C6BA23BFEDDF}">
  <sheetPr>
    <tabColor rgb="FF00B0F0"/>
  </sheetPr>
  <dimension ref="A1:O122"/>
  <sheetViews>
    <sheetView topLeftCell="A58" zoomScale="80" zoomScaleNormal="80" workbookViewId="0">
      <selection activeCell="L66" sqref="L66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5.28515625" style="170" customWidth="1"/>
    <col min="4" max="4" width="14.7109375" style="170" customWidth="1"/>
    <col min="5" max="5" width="12.85546875" style="170" hidden="1" customWidth="1"/>
    <col min="6" max="6" width="12.7109375" style="170" hidden="1" customWidth="1"/>
    <col min="7" max="7" width="16.5703125" style="170" customWidth="1"/>
    <col min="8" max="16384" width="9.140625" style="170"/>
  </cols>
  <sheetData>
    <row r="1" spans="1:12" ht="22.5" customHeight="1" x14ac:dyDescent="0.3">
      <c r="A1" s="686" t="s">
        <v>777</v>
      </c>
      <c r="B1" s="687"/>
      <c r="C1" s="687"/>
      <c r="D1" s="687"/>
      <c r="E1" s="687"/>
      <c r="F1" s="688"/>
      <c r="G1" s="172"/>
    </row>
    <row r="2" spans="1:12" ht="18" customHeight="1" x14ac:dyDescent="0.25">
      <c r="A2" s="669" t="s">
        <v>401</v>
      </c>
      <c r="B2" s="669"/>
      <c r="C2" s="669"/>
      <c r="D2" s="669"/>
      <c r="E2" s="669"/>
      <c r="F2" s="669"/>
      <c r="G2" s="172"/>
    </row>
    <row r="3" spans="1:12" ht="21.75" customHeight="1" x14ac:dyDescent="0.25">
      <c r="A3" s="669" t="s">
        <v>402</v>
      </c>
      <c r="B3" s="669"/>
      <c r="C3" s="670">
        <v>5</v>
      </c>
      <c r="D3" s="670"/>
      <c r="E3" s="670"/>
      <c r="F3" s="175"/>
      <c r="G3" s="172"/>
    </row>
    <row r="4" spans="1:12" ht="18.75" customHeight="1" x14ac:dyDescent="0.25">
      <c r="A4" s="173"/>
      <c r="B4" s="176" t="s">
        <v>403</v>
      </c>
      <c r="C4" s="670"/>
      <c r="D4" s="670"/>
      <c r="E4" s="670"/>
      <c r="F4" s="174"/>
      <c r="G4" s="172"/>
    </row>
    <row r="5" spans="1:12" ht="17.25" customHeight="1" x14ac:dyDescent="0.25">
      <c r="A5" s="671" t="s">
        <v>404</v>
      </c>
      <c r="B5" s="671"/>
      <c r="C5" s="672">
        <v>2769</v>
      </c>
      <c r="D5" s="672"/>
      <c r="E5" s="672"/>
      <c r="F5" s="176">
        <v>4</v>
      </c>
      <c r="G5" s="172"/>
    </row>
    <row r="6" spans="1:12" ht="18" customHeight="1" x14ac:dyDescent="0.25">
      <c r="A6" s="176"/>
      <c r="B6" s="176" t="s">
        <v>405</v>
      </c>
      <c r="C6" s="672">
        <v>4</v>
      </c>
      <c r="D6" s="672"/>
      <c r="E6" s="672"/>
      <c r="F6" s="177"/>
      <c r="G6" s="172"/>
    </row>
    <row r="7" spans="1:12" ht="19.5" customHeight="1" x14ac:dyDescent="0.25">
      <c r="A7" s="176"/>
      <c r="B7" s="176" t="s">
        <v>406</v>
      </c>
      <c r="C7" s="672">
        <v>1976</v>
      </c>
      <c r="D7" s="672"/>
      <c r="E7" s="672"/>
      <c r="F7" s="177"/>
      <c r="G7" s="254" t="s">
        <v>779</v>
      </c>
    </row>
    <row r="8" spans="1:12" ht="117" customHeight="1" x14ac:dyDescent="0.2">
      <c r="A8" s="178" t="s">
        <v>407</v>
      </c>
      <c r="B8" s="179" t="s">
        <v>408</v>
      </c>
      <c r="C8" s="179" t="s">
        <v>409</v>
      </c>
      <c r="D8" s="180" t="s">
        <v>410</v>
      </c>
      <c r="E8" s="181" t="s">
        <v>411</v>
      </c>
      <c r="F8" s="182" t="s">
        <v>412</v>
      </c>
      <c r="G8" s="469" t="s">
        <v>937</v>
      </c>
      <c r="K8" s="493"/>
    </row>
    <row r="9" spans="1:12" ht="18.95" customHeight="1" x14ac:dyDescent="0.2">
      <c r="A9" s="178"/>
      <c r="B9" s="178"/>
      <c r="C9" s="183"/>
      <c r="D9" s="183"/>
      <c r="E9" s="184"/>
      <c r="F9" s="185"/>
      <c r="G9" s="358">
        <v>0</v>
      </c>
      <c r="L9" s="170">
        <v>5</v>
      </c>
    </row>
    <row r="10" spans="1:12" ht="33" customHeight="1" x14ac:dyDescent="0.25">
      <c r="A10" s="186" t="s">
        <v>413</v>
      </c>
      <c r="B10" s="689" t="s">
        <v>414</v>
      </c>
      <c r="C10" s="689"/>
      <c r="D10" s="689"/>
      <c r="E10" s="689"/>
      <c r="F10" s="689"/>
      <c r="G10" s="172"/>
    </row>
    <row r="11" spans="1:12" ht="155.1" customHeight="1" x14ac:dyDescent="0.3">
      <c r="A11" s="187"/>
      <c r="B11" s="360" t="s">
        <v>750</v>
      </c>
      <c r="C11" s="361"/>
      <c r="D11" s="362">
        <f>E11*F5</f>
        <v>36550.799999999996</v>
      </c>
      <c r="E11" s="362">
        <f>F11*C5</f>
        <v>9137.6999999999989</v>
      </c>
      <c r="F11" s="362">
        <f>F12+F13</f>
        <v>3.3</v>
      </c>
      <c r="G11" s="363">
        <f>G12+G13</f>
        <v>133945.37</v>
      </c>
      <c r="I11" s="493"/>
      <c r="J11" s="170">
        <v>36960</v>
      </c>
    </row>
    <row r="12" spans="1:12" ht="18.95" customHeight="1" x14ac:dyDescent="0.25">
      <c r="A12" s="187"/>
      <c r="B12" s="364" t="s">
        <v>751</v>
      </c>
      <c r="C12" s="361" t="s">
        <v>416</v>
      </c>
      <c r="D12" s="362">
        <f>E12*F5</f>
        <v>3322.7999999999997</v>
      </c>
      <c r="E12" s="362">
        <f>F12*C5</f>
        <v>830.69999999999993</v>
      </c>
      <c r="F12" s="362">
        <v>0.3</v>
      </c>
      <c r="G12" s="363">
        <v>0</v>
      </c>
      <c r="J12" s="170">
        <v>3360</v>
      </c>
    </row>
    <row r="13" spans="1:12" ht="23.1" customHeight="1" x14ac:dyDescent="0.25">
      <c r="A13" s="187"/>
      <c r="B13" s="364" t="s">
        <v>1093</v>
      </c>
      <c r="C13" s="361" t="s">
        <v>418</v>
      </c>
      <c r="D13" s="362">
        <f>E13*F5</f>
        <v>33228</v>
      </c>
      <c r="E13" s="362">
        <f>F13*C5</f>
        <v>8307</v>
      </c>
      <c r="F13" s="362">
        <v>3</v>
      </c>
      <c r="G13" s="363">
        <f>G14+G16+G18+G19+G17+G15+G20+G21+G22</f>
        <v>133945.37</v>
      </c>
      <c r="J13" s="170">
        <v>33600</v>
      </c>
    </row>
    <row r="14" spans="1:12" ht="23.1" customHeight="1" x14ac:dyDescent="0.25">
      <c r="A14" s="187"/>
      <c r="B14" s="364" t="s">
        <v>1103</v>
      </c>
      <c r="C14" s="361"/>
      <c r="D14" s="362"/>
      <c r="E14" s="362"/>
      <c r="F14" s="362"/>
      <c r="G14" s="363">
        <v>9000</v>
      </c>
    </row>
    <row r="15" spans="1:12" ht="23.1" customHeight="1" x14ac:dyDescent="0.25">
      <c r="A15" s="187"/>
      <c r="B15" s="364" t="s">
        <v>1127</v>
      </c>
      <c r="C15" s="361"/>
      <c r="D15" s="362"/>
      <c r="E15" s="362"/>
      <c r="F15" s="362"/>
      <c r="G15" s="363">
        <v>6450</v>
      </c>
    </row>
    <row r="16" spans="1:12" ht="23.1" customHeight="1" x14ac:dyDescent="0.25">
      <c r="A16" s="187"/>
      <c r="B16" s="364" t="s">
        <v>1104</v>
      </c>
      <c r="C16" s="361"/>
      <c r="D16" s="362"/>
      <c r="E16" s="362"/>
      <c r="F16" s="362"/>
      <c r="G16" s="363">
        <v>27600</v>
      </c>
    </row>
    <row r="17" spans="1:7" ht="23.1" customHeight="1" x14ac:dyDescent="0.25">
      <c r="A17" s="187"/>
      <c r="B17" s="364" t="s">
        <v>1105</v>
      </c>
      <c r="C17" s="361"/>
      <c r="D17" s="362"/>
      <c r="E17" s="362"/>
      <c r="F17" s="362"/>
      <c r="G17" s="363">
        <v>11700</v>
      </c>
    </row>
    <row r="18" spans="1:7" ht="23.1" customHeight="1" x14ac:dyDescent="0.25">
      <c r="A18" s="187"/>
      <c r="B18" s="364" t="s">
        <v>1119</v>
      </c>
      <c r="C18" s="361"/>
      <c r="D18" s="362"/>
      <c r="E18" s="362"/>
      <c r="F18" s="362"/>
      <c r="G18" s="363">
        <v>14200</v>
      </c>
    </row>
    <row r="19" spans="1:7" ht="23.1" customHeight="1" x14ac:dyDescent="0.25">
      <c r="A19" s="187"/>
      <c r="B19" s="364" t="s">
        <v>1115</v>
      </c>
      <c r="C19" s="361"/>
      <c r="D19" s="362"/>
      <c r="E19" s="362"/>
      <c r="F19" s="362"/>
      <c r="G19" s="363">
        <v>7350</v>
      </c>
    </row>
    <row r="20" spans="1:7" ht="23.1" customHeight="1" x14ac:dyDescent="0.25">
      <c r="A20" s="187"/>
      <c r="B20" s="364" t="s">
        <v>1129</v>
      </c>
      <c r="C20" s="361"/>
      <c r="D20" s="362"/>
      <c r="E20" s="362"/>
      <c r="F20" s="362"/>
      <c r="G20" s="363">
        <v>3850</v>
      </c>
    </row>
    <row r="21" spans="1:7" ht="23.1" customHeight="1" x14ac:dyDescent="0.25">
      <c r="A21" s="187"/>
      <c r="B21" s="364" t="s">
        <v>1130</v>
      </c>
      <c r="C21" s="361"/>
      <c r="D21" s="362"/>
      <c r="E21" s="362"/>
      <c r="F21" s="362"/>
      <c r="G21" s="363">
        <v>6350</v>
      </c>
    </row>
    <row r="22" spans="1:7" ht="23.1" customHeight="1" x14ac:dyDescent="0.25">
      <c r="A22" s="187"/>
      <c r="B22" s="364" t="s">
        <v>1363</v>
      </c>
      <c r="C22" s="361"/>
      <c r="D22" s="362"/>
      <c r="E22" s="362"/>
      <c r="F22" s="362"/>
      <c r="G22" s="363">
        <v>47445.37</v>
      </c>
    </row>
    <row r="23" spans="1:7" ht="37.5" customHeight="1" x14ac:dyDescent="0.2">
      <c r="A23" s="192" t="s">
        <v>419</v>
      </c>
      <c r="B23" s="690" t="s">
        <v>420</v>
      </c>
      <c r="C23" s="690"/>
      <c r="D23" s="690"/>
      <c r="E23" s="690"/>
      <c r="F23" s="690"/>
      <c r="G23" s="365"/>
    </row>
    <row r="24" spans="1:7" ht="12.95" customHeight="1" x14ac:dyDescent="0.2">
      <c r="A24" s="192"/>
      <c r="B24" s="193" t="s">
        <v>421</v>
      </c>
      <c r="C24" s="194" t="s">
        <v>422</v>
      </c>
      <c r="D24" s="194">
        <v>0</v>
      </c>
      <c r="E24" s="194">
        <v>0</v>
      </c>
      <c r="F24" s="194">
        <v>0</v>
      </c>
      <c r="G24" s="365">
        <v>0</v>
      </c>
    </row>
    <row r="25" spans="1:7" ht="42.75" customHeight="1" x14ac:dyDescent="0.3">
      <c r="A25" s="192"/>
      <c r="B25" s="366" t="s">
        <v>423</v>
      </c>
      <c r="C25" s="361" t="s">
        <v>416</v>
      </c>
      <c r="D25" s="367">
        <f>E25*F5</f>
        <v>1661.3999999999999</v>
      </c>
      <c r="E25" s="367">
        <f>F25*C5</f>
        <v>415.34999999999997</v>
      </c>
      <c r="F25" s="368">
        <v>0.15</v>
      </c>
      <c r="G25" s="369">
        <v>0</v>
      </c>
    </row>
    <row r="26" spans="1:7" ht="14.25" customHeight="1" x14ac:dyDescent="0.25">
      <c r="A26" s="192"/>
      <c r="B26" s="370" t="s">
        <v>424</v>
      </c>
      <c r="C26" s="371" t="s">
        <v>422</v>
      </c>
      <c r="D26" s="371">
        <v>0</v>
      </c>
      <c r="E26" s="371">
        <v>0</v>
      </c>
      <c r="F26" s="176">
        <v>0</v>
      </c>
      <c r="G26" s="365">
        <v>0</v>
      </c>
    </row>
    <row r="27" spans="1:7" ht="18" customHeight="1" x14ac:dyDescent="0.25">
      <c r="A27" s="192"/>
      <c r="B27" s="370" t="s">
        <v>425</v>
      </c>
      <c r="C27" s="371" t="s">
        <v>422</v>
      </c>
      <c r="D27" s="371">
        <v>0</v>
      </c>
      <c r="E27" s="371">
        <v>0</v>
      </c>
      <c r="F27" s="371">
        <v>0</v>
      </c>
      <c r="G27" s="365">
        <v>0</v>
      </c>
    </row>
    <row r="28" spans="1:7" ht="39" customHeight="1" x14ac:dyDescent="0.3">
      <c r="A28" s="200"/>
      <c r="B28" s="201" t="s">
        <v>426</v>
      </c>
      <c r="C28" s="202"/>
      <c r="D28" s="203">
        <f>E28*F5</f>
        <v>27690</v>
      </c>
      <c r="E28" s="204">
        <f>F28*C5</f>
        <v>6922.5</v>
      </c>
      <c r="F28" s="204">
        <v>2.5</v>
      </c>
      <c r="G28" s="205">
        <v>27690</v>
      </c>
    </row>
    <row r="29" spans="1:7" ht="65.099999999999994" customHeight="1" x14ac:dyDescent="0.25">
      <c r="A29" s="206"/>
      <c r="B29" s="207" t="s">
        <v>427</v>
      </c>
      <c r="C29" s="194" t="s">
        <v>428</v>
      </c>
      <c r="D29" s="208"/>
      <c r="E29" s="208"/>
      <c r="F29" s="208"/>
      <c r="G29" s="278">
        <f>D29</f>
        <v>0</v>
      </c>
    </row>
    <row r="30" spans="1:7" ht="68.25" customHeight="1" x14ac:dyDescent="0.2">
      <c r="A30" s="206"/>
      <c r="B30" s="372" t="s">
        <v>429</v>
      </c>
      <c r="C30" s="194" t="s">
        <v>430</v>
      </c>
      <c r="D30" s="210">
        <f>E30*F5</f>
        <v>9082.32</v>
      </c>
      <c r="E30" s="210">
        <f>F30*C5</f>
        <v>2270.58</v>
      </c>
      <c r="F30" s="210">
        <v>0.82</v>
      </c>
      <c r="G30" s="205">
        <f>D30</f>
        <v>9082.32</v>
      </c>
    </row>
    <row r="31" spans="1:7" ht="18" customHeight="1" x14ac:dyDescent="0.3">
      <c r="A31" s="211"/>
      <c r="B31" s="201" t="s">
        <v>431</v>
      </c>
      <c r="C31" s="202" t="s">
        <v>416</v>
      </c>
      <c r="D31" s="203">
        <f>E31*F5</f>
        <v>14952.599999999999</v>
      </c>
      <c r="E31" s="204">
        <f>F31*C5</f>
        <v>3738.1499999999996</v>
      </c>
      <c r="F31" s="204">
        <f>F32+F34</f>
        <v>1.3499999999999999</v>
      </c>
      <c r="G31" s="205">
        <f>G32+G34</f>
        <v>13291.199999999999</v>
      </c>
    </row>
    <row r="32" spans="1:7" ht="15.95" customHeight="1" x14ac:dyDescent="0.25">
      <c r="A32" s="206"/>
      <c r="B32" s="212" t="s">
        <v>432</v>
      </c>
      <c r="C32" s="674" t="s">
        <v>428</v>
      </c>
      <c r="D32" s="675">
        <f>E32*F5</f>
        <v>13291.199999999999</v>
      </c>
      <c r="E32" s="675">
        <f>F32*C5</f>
        <v>3322.7999999999997</v>
      </c>
      <c r="F32" s="675">
        <v>1.2</v>
      </c>
      <c r="G32" s="676">
        <f>D32</f>
        <v>13291.199999999999</v>
      </c>
    </row>
    <row r="33" spans="1:15" ht="29.1" customHeight="1" x14ac:dyDescent="0.25">
      <c r="A33" s="206"/>
      <c r="B33" s="212" t="s">
        <v>433</v>
      </c>
      <c r="C33" s="674"/>
      <c r="D33" s="675"/>
      <c r="E33" s="675"/>
      <c r="F33" s="675"/>
      <c r="G33" s="677"/>
    </row>
    <row r="34" spans="1:15" ht="21" customHeight="1" x14ac:dyDescent="0.2">
      <c r="A34" s="206"/>
      <c r="B34" s="373" t="s">
        <v>753</v>
      </c>
      <c r="C34" s="213" t="s">
        <v>434</v>
      </c>
      <c r="D34" s="208">
        <f>E34*F5</f>
        <v>1661.3999999999999</v>
      </c>
      <c r="E34" s="208">
        <f>F34*C5</f>
        <v>415.34999999999997</v>
      </c>
      <c r="F34" s="208">
        <v>0.15</v>
      </c>
      <c r="G34" s="365">
        <v>0</v>
      </c>
    </row>
    <row r="35" spans="1:15" ht="39" customHeight="1" x14ac:dyDescent="0.3">
      <c r="A35" s="206"/>
      <c r="B35" s="201" t="s">
        <v>435</v>
      </c>
      <c r="C35" s="202" t="s">
        <v>436</v>
      </c>
      <c r="D35" s="208">
        <f>E35*F5</f>
        <v>1107.6000000000001</v>
      </c>
      <c r="E35" s="208">
        <f>F35*C5</f>
        <v>276.90000000000003</v>
      </c>
      <c r="F35" s="210">
        <v>0.1</v>
      </c>
      <c r="G35" s="278">
        <v>0</v>
      </c>
    </row>
    <row r="36" spans="1:15" ht="21.75" customHeight="1" x14ac:dyDescent="0.25">
      <c r="A36" s="206"/>
      <c r="B36" s="374" t="s">
        <v>437</v>
      </c>
      <c r="C36" s="371" t="s">
        <v>438</v>
      </c>
      <c r="D36" s="371">
        <f>E36*F5</f>
        <v>0</v>
      </c>
      <c r="E36" s="371">
        <f>F36*C5</f>
        <v>0</v>
      </c>
      <c r="F36" s="375">
        <v>0</v>
      </c>
      <c r="G36" s="365"/>
    </row>
    <row r="37" spans="1:15" ht="15.75" x14ac:dyDescent="0.25">
      <c r="A37" s="202"/>
      <c r="B37" s="217" t="s">
        <v>439</v>
      </c>
      <c r="C37" s="194"/>
      <c r="D37" s="203">
        <f>E37*F5</f>
        <v>54493.919999999998</v>
      </c>
      <c r="E37" s="204">
        <f>E25+E28+E30+E31+E35</f>
        <v>13623.48</v>
      </c>
      <c r="F37" s="204">
        <f>F25+F28+F31+F35+F36+F30</f>
        <v>4.92</v>
      </c>
      <c r="G37" s="205">
        <f>G35+G31+G30+G28+G25</f>
        <v>50063.519999999997</v>
      </c>
    </row>
    <row r="38" spans="1:15" ht="22.5" customHeight="1" x14ac:dyDescent="0.2">
      <c r="A38" s="192" t="s">
        <v>440</v>
      </c>
      <c r="B38" s="693" t="s">
        <v>441</v>
      </c>
      <c r="C38" s="693"/>
      <c r="D38" s="693"/>
      <c r="E38" s="693"/>
      <c r="F38" s="693"/>
      <c r="G38" s="365"/>
    </row>
    <row r="39" spans="1:15" ht="18.95" customHeight="1" x14ac:dyDescent="0.3">
      <c r="A39" s="680"/>
      <c r="B39" s="201" t="s">
        <v>442</v>
      </c>
      <c r="C39" s="202"/>
      <c r="D39" s="204">
        <f>E39*F5</f>
        <v>27136.2</v>
      </c>
      <c r="E39" s="210">
        <f>F39*C5</f>
        <v>6784.05</v>
      </c>
      <c r="F39" s="210">
        <f>F40+F43</f>
        <v>2.4500000000000002</v>
      </c>
      <c r="G39" s="205">
        <f>G40+G43+G44</f>
        <v>33095.360000000001</v>
      </c>
    </row>
    <row r="40" spans="1:15" ht="15" customHeight="1" x14ac:dyDescent="0.2">
      <c r="A40" s="680"/>
      <c r="B40" s="218" t="s">
        <v>443</v>
      </c>
      <c r="C40" s="202" t="s">
        <v>765</v>
      </c>
      <c r="D40" s="681">
        <f>E40*F5</f>
        <v>22152</v>
      </c>
      <c r="E40" s="683">
        <f>F40*C5</f>
        <v>5538</v>
      </c>
      <c r="F40" s="683">
        <v>2</v>
      </c>
      <c r="G40" s="702">
        <v>31539.84</v>
      </c>
      <c r="K40" s="334"/>
    </row>
    <row r="41" spans="1:15" ht="16.149999999999999" customHeight="1" x14ac:dyDescent="0.2">
      <c r="A41" s="680"/>
      <c r="B41" s="219" t="s">
        <v>445</v>
      </c>
      <c r="C41" s="202" t="s">
        <v>765</v>
      </c>
      <c r="D41" s="682"/>
      <c r="E41" s="684"/>
      <c r="F41" s="684"/>
      <c r="G41" s="679"/>
      <c r="K41" s="326"/>
      <c r="O41" s="170">
        <v>1.302</v>
      </c>
    </row>
    <row r="42" spans="1:15" ht="25.5" customHeight="1" x14ac:dyDescent="0.2">
      <c r="A42" s="680"/>
      <c r="B42" s="218" t="s">
        <v>446</v>
      </c>
      <c r="C42" s="194" t="s">
        <v>447</v>
      </c>
      <c r="D42" s="691"/>
      <c r="E42" s="692"/>
      <c r="F42" s="692"/>
      <c r="G42" s="677"/>
    </row>
    <row r="43" spans="1:15" ht="14.25" customHeight="1" x14ac:dyDescent="0.2">
      <c r="A43" s="206"/>
      <c r="B43" s="218" t="s">
        <v>448</v>
      </c>
      <c r="C43" s="194" t="s">
        <v>428</v>
      </c>
      <c r="D43" s="220">
        <f>E43*F5</f>
        <v>4984.2</v>
      </c>
      <c r="E43" s="208">
        <f>F43*C5</f>
        <v>1246.05</v>
      </c>
      <c r="F43" s="208">
        <v>0.45</v>
      </c>
      <c r="G43" s="356">
        <v>556.48</v>
      </c>
    </row>
    <row r="44" spans="1:15" ht="14.25" customHeight="1" x14ac:dyDescent="0.2">
      <c r="A44" s="206"/>
      <c r="B44" s="218" t="s">
        <v>1364</v>
      </c>
      <c r="C44" s="194"/>
      <c r="D44" s="220"/>
      <c r="E44" s="208"/>
      <c r="F44" s="208"/>
      <c r="G44" s="356">
        <v>999.04</v>
      </c>
    </row>
    <row r="45" spans="1:15" ht="54" customHeight="1" x14ac:dyDescent="0.3">
      <c r="A45" s="206"/>
      <c r="B45" s="201" t="s">
        <v>449</v>
      </c>
      <c r="C45" s="202" t="s">
        <v>416</v>
      </c>
      <c r="D45" s="204">
        <f>E45*F5</f>
        <v>43196.4</v>
      </c>
      <c r="E45" s="204">
        <f>F45*C5</f>
        <v>10799.1</v>
      </c>
      <c r="F45" s="204">
        <v>3.9</v>
      </c>
      <c r="G45" s="205">
        <f>G46+G49+G50</f>
        <v>62398.15</v>
      </c>
    </row>
    <row r="46" spans="1:15" ht="14.25" customHeight="1" x14ac:dyDescent="0.25">
      <c r="A46" s="221"/>
      <c r="B46" s="218" t="s">
        <v>450</v>
      </c>
      <c r="C46" s="202" t="s">
        <v>756</v>
      </c>
      <c r="D46" s="685">
        <f>E46*F5</f>
        <v>43196.4</v>
      </c>
      <c r="E46" s="685">
        <f>F46*C5</f>
        <v>10799.1</v>
      </c>
      <c r="F46" s="685">
        <v>3.9</v>
      </c>
      <c r="G46" s="730">
        <v>47420.26</v>
      </c>
    </row>
    <row r="47" spans="1:15" ht="14.25" customHeight="1" x14ac:dyDescent="0.2">
      <c r="A47" s="202"/>
      <c r="B47" s="218" t="s">
        <v>453</v>
      </c>
      <c r="C47" s="202" t="s">
        <v>756</v>
      </c>
      <c r="D47" s="685"/>
      <c r="E47" s="685"/>
      <c r="F47" s="685"/>
      <c r="G47" s="731"/>
    </row>
    <row r="48" spans="1:15" ht="24.75" customHeight="1" x14ac:dyDescent="0.2">
      <c r="A48" s="202"/>
      <c r="B48" s="222" t="s">
        <v>454</v>
      </c>
      <c r="C48" s="185" t="s">
        <v>455</v>
      </c>
      <c r="D48" s="685"/>
      <c r="E48" s="685"/>
      <c r="F48" s="685"/>
      <c r="G48" s="731"/>
    </row>
    <row r="49" spans="1:10" ht="16.149999999999999" customHeight="1" x14ac:dyDescent="0.2">
      <c r="A49" s="202"/>
      <c r="B49" s="222" t="s">
        <v>757</v>
      </c>
      <c r="C49" s="185" t="s">
        <v>456</v>
      </c>
      <c r="D49" s="318"/>
      <c r="E49" s="318"/>
      <c r="F49" s="318"/>
      <c r="G49" s="365">
        <v>2062.2399999999998</v>
      </c>
    </row>
    <row r="50" spans="1:10" ht="16.149999999999999" customHeight="1" x14ac:dyDescent="0.2">
      <c r="A50" s="202"/>
      <c r="B50" s="222" t="s">
        <v>1367</v>
      </c>
      <c r="C50" s="185"/>
      <c r="D50" s="318"/>
      <c r="E50" s="318"/>
      <c r="F50" s="318"/>
      <c r="G50" s="365">
        <v>12915.65</v>
      </c>
    </row>
    <row r="51" spans="1:10" ht="27" customHeight="1" x14ac:dyDescent="0.25">
      <c r="A51" s="202"/>
      <c r="B51" s="376" t="s">
        <v>457</v>
      </c>
      <c r="C51" s="371" t="s">
        <v>422</v>
      </c>
      <c r="D51" s="371">
        <v>0</v>
      </c>
      <c r="E51" s="371">
        <v>0</v>
      </c>
      <c r="F51" s="371">
        <v>0</v>
      </c>
      <c r="G51" s="365">
        <v>0</v>
      </c>
    </row>
    <row r="52" spans="1:10" ht="39.75" customHeight="1" x14ac:dyDescent="0.25">
      <c r="A52" s="202"/>
      <c r="B52" s="376" t="s">
        <v>458</v>
      </c>
      <c r="C52" s="377" t="s">
        <v>455</v>
      </c>
      <c r="D52" s="371">
        <f>E52*F5</f>
        <v>0</v>
      </c>
      <c r="E52" s="371">
        <f>F52*C5</f>
        <v>0</v>
      </c>
      <c r="F52" s="371">
        <v>0</v>
      </c>
      <c r="G52" s="365">
        <v>0</v>
      </c>
    </row>
    <row r="53" spans="1:10" ht="55.5" customHeight="1" x14ac:dyDescent="0.2">
      <c r="A53" s="192"/>
      <c r="B53" s="225" t="s">
        <v>758</v>
      </c>
      <c r="C53" s="194" t="s">
        <v>416</v>
      </c>
      <c r="D53" s="204">
        <f>E53*F5</f>
        <v>0</v>
      </c>
      <c r="E53" s="204">
        <f>F53*C5</f>
        <v>0</v>
      </c>
      <c r="F53" s="204">
        <v>0</v>
      </c>
      <c r="G53" s="205">
        <v>0</v>
      </c>
    </row>
    <row r="54" spans="1:10" ht="39" customHeight="1" x14ac:dyDescent="0.3">
      <c r="A54" s="217"/>
      <c r="B54" s="201" t="s">
        <v>459</v>
      </c>
      <c r="C54" s="194" t="s">
        <v>460</v>
      </c>
      <c r="D54" s="226">
        <f>E54*F5</f>
        <v>14398.800000000001</v>
      </c>
      <c r="E54" s="227">
        <f>F54*C5</f>
        <v>3599.7000000000003</v>
      </c>
      <c r="F54" s="226">
        <v>1.3</v>
      </c>
      <c r="G54" s="369">
        <f>D54</f>
        <v>14398.800000000001</v>
      </c>
    </row>
    <row r="55" spans="1:10" ht="31.5" customHeight="1" x14ac:dyDescent="0.25">
      <c r="A55" s="217"/>
      <c r="B55" s="376" t="s">
        <v>461</v>
      </c>
      <c r="C55" s="377" t="s">
        <v>455</v>
      </c>
      <c r="D55" s="371">
        <v>0</v>
      </c>
      <c r="E55" s="371">
        <v>0</v>
      </c>
      <c r="F55" s="371">
        <v>0</v>
      </c>
      <c r="G55" s="365">
        <v>0</v>
      </c>
    </row>
    <row r="56" spans="1:10" ht="27.95" customHeight="1" x14ac:dyDescent="0.25">
      <c r="A56" s="217"/>
      <c r="B56" s="378" t="s">
        <v>462</v>
      </c>
      <c r="C56" s="377" t="s">
        <v>455</v>
      </c>
      <c r="D56" s="371">
        <v>0</v>
      </c>
      <c r="E56" s="371">
        <v>0</v>
      </c>
      <c r="F56" s="371">
        <v>0</v>
      </c>
      <c r="G56" s="365">
        <v>0</v>
      </c>
    </row>
    <row r="57" spans="1:10" ht="31.5" customHeight="1" x14ac:dyDescent="0.25">
      <c r="A57" s="226"/>
      <c r="B57" s="229" t="s">
        <v>463</v>
      </c>
      <c r="C57" s="194"/>
      <c r="D57" s="230">
        <f>E57*F5</f>
        <v>84731.400000000009</v>
      </c>
      <c r="E57" s="210">
        <f>F57*C5</f>
        <v>21182.850000000002</v>
      </c>
      <c r="F57" s="204">
        <f>F54+F53+F45+F39</f>
        <v>7.65</v>
      </c>
      <c r="G57" s="205">
        <f>G54+G53+G45+G39</f>
        <v>109892.31</v>
      </c>
    </row>
    <row r="58" spans="1:10" ht="33" customHeight="1" x14ac:dyDescent="0.25">
      <c r="A58" s="226" t="s">
        <v>464</v>
      </c>
      <c r="B58" s="693" t="s">
        <v>465</v>
      </c>
      <c r="C58" s="693"/>
      <c r="D58" s="693"/>
      <c r="E58" s="693"/>
      <c r="F58" s="693"/>
      <c r="G58" s="365"/>
    </row>
    <row r="59" spans="1:10" ht="18" customHeight="1" x14ac:dyDescent="0.25">
      <c r="A59" s="226"/>
      <c r="B59" s="231" t="s">
        <v>466</v>
      </c>
      <c r="C59" s="232" t="s">
        <v>467</v>
      </c>
      <c r="D59" s="233">
        <f>E59*F5</f>
        <v>0</v>
      </c>
      <c r="E59" s="233">
        <v>0</v>
      </c>
      <c r="F59" s="233">
        <v>0</v>
      </c>
      <c r="G59" s="234">
        <f>I59+J59</f>
        <v>10224.469999999999</v>
      </c>
      <c r="I59" s="170">
        <v>6221.07</v>
      </c>
      <c r="J59" s="170">
        <v>4003.4</v>
      </c>
    </row>
    <row r="60" spans="1:10" ht="15.75" customHeight="1" x14ac:dyDescent="0.25">
      <c r="A60" s="226"/>
      <c r="B60" s="231" t="s">
        <v>468</v>
      </c>
      <c r="C60" s="232" t="s">
        <v>467</v>
      </c>
      <c r="D60" s="233">
        <f>E60*F5</f>
        <v>0</v>
      </c>
      <c r="E60" s="233">
        <v>0</v>
      </c>
      <c r="F60" s="233">
        <v>0</v>
      </c>
      <c r="G60" s="234">
        <v>11464.89</v>
      </c>
    </row>
    <row r="61" spans="1:10" ht="15.75" customHeight="1" x14ac:dyDescent="0.25">
      <c r="A61" s="226"/>
      <c r="B61" s="231" t="s">
        <v>759</v>
      </c>
      <c r="C61" s="232" t="s">
        <v>467</v>
      </c>
      <c r="D61" s="233">
        <v>0</v>
      </c>
      <c r="E61" s="233">
        <v>0</v>
      </c>
      <c r="F61" s="233">
        <v>0</v>
      </c>
      <c r="G61" s="234">
        <v>1477.05</v>
      </c>
    </row>
    <row r="62" spans="1:10" ht="14.25" customHeight="1" x14ac:dyDescent="0.25">
      <c r="A62" s="226"/>
      <c r="B62" s="231" t="s">
        <v>469</v>
      </c>
      <c r="C62" s="232" t="s">
        <v>467</v>
      </c>
      <c r="D62" s="233">
        <v>0</v>
      </c>
      <c r="E62" s="233">
        <v>0</v>
      </c>
      <c r="F62" s="233">
        <v>0</v>
      </c>
      <c r="G62" s="234">
        <v>919.65</v>
      </c>
    </row>
    <row r="63" spans="1:10" ht="14.25" customHeight="1" x14ac:dyDescent="0.25">
      <c r="A63" s="226"/>
      <c r="B63" s="229" t="s">
        <v>470</v>
      </c>
      <c r="C63" s="232"/>
      <c r="D63" s="227">
        <v>0</v>
      </c>
      <c r="E63" s="227">
        <f>F63*C5</f>
        <v>0</v>
      </c>
      <c r="F63" s="216">
        <f>F59+F60</f>
        <v>0</v>
      </c>
      <c r="G63" s="205">
        <f>SUM(G59:G62)</f>
        <v>24086.06</v>
      </c>
    </row>
    <row r="64" spans="1:10" ht="16.7" customHeight="1" x14ac:dyDescent="0.25">
      <c r="A64" s="235" t="s">
        <v>464</v>
      </c>
      <c r="B64" s="693" t="s">
        <v>471</v>
      </c>
      <c r="C64" s="693"/>
      <c r="D64" s="693"/>
      <c r="E64" s="693"/>
      <c r="F64" s="693"/>
      <c r="G64" s="365"/>
    </row>
    <row r="65" spans="1:11" ht="16.7" customHeight="1" x14ac:dyDescent="0.25">
      <c r="A65" s="221"/>
      <c r="B65" s="229" t="s">
        <v>760</v>
      </c>
      <c r="C65" s="221"/>
      <c r="D65" s="237">
        <f>E65*F5</f>
        <v>22041.24</v>
      </c>
      <c r="E65" s="227">
        <f>F65*C5</f>
        <v>5510.31</v>
      </c>
      <c r="F65" s="227">
        <v>1.99</v>
      </c>
      <c r="G65" s="205">
        <f>D65+I65</f>
        <v>24113.24</v>
      </c>
      <c r="I65" s="170">
        <v>2072</v>
      </c>
    </row>
    <row r="66" spans="1:11" ht="36.75" customHeight="1" x14ac:dyDescent="0.25">
      <c r="A66" s="221"/>
      <c r="B66" s="231" t="s">
        <v>778</v>
      </c>
      <c r="C66" s="694" t="s">
        <v>416</v>
      </c>
      <c r="D66" s="696"/>
      <c r="E66" s="697"/>
      <c r="F66" s="698"/>
      <c r="G66" s="205"/>
    </row>
    <row r="67" spans="1:11" ht="16.7" customHeight="1" x14ac:dyDescent="0.25">
      <c r="A67" s="221"/>
      <c r="B67" s="231" t="s">
        <v>474</v>
      </c>
      <c r="C67" s="695"/>
      <c r="D67" s="699"/>
      <c r="E67" s="700"/>
      <c r="F67" s="701"/>
      <c r="G67" s="205"/>
    </row>
    <row r="68" spans="1:11" ht="22.5" customHeight="1" x14ac:dyDescent="0.3">
      <c r="A68" s="221"/>
      <c r="B68" s="236" t="s">
        <v>475</v>
      </c>
      <c r="C68" s="239"/>
      <c r="D68" s="238">
        <f>E68*F5</f>
        <v>197817.36</v>
      </c>
      <c r="E68" s="238">
        <f>F68*C5</f>
        <v>49454.34</v>
      </c>
      <c r="F68" s="240">
        <f>F65+F57+F37+F11</f>
        <v>17.86</v>
      </c>
      <c r="G68" s="205">
        <f>G65+G63+G57+G37+G11</f>
        <v>342100.5</v>
      </c>
    </row>
    <row r="69" spans="1:11" ht="18.95" customHeight="1" x14ac:dyDescent="0.25">
      <c r="A69" s="243"/>
      <c r="B69" s="229" t="s">
        <v>762</v>
      </c>
      <c r="C69" s="244" t="s">
        <v>416</v>
      </c>
      <c r="D69" s="237">
        <f>E69*F5</f>
        <v>12626.64</v>
      </c>
      <c r="E69" s="227">
        <f>F69*C5</f>
        <v>3156.66</v>
      </c>
      <c r="F69" s="227">
        <v>1.1399999999999999</v>
      </c>
      <c r="G69" s="205">
        <v>11377.54</v>
      </c>
      <c r="J69" s="170">
        <v>11511.359999999999</v>
      </c>
      <c r="K69" s="170">
        <v>0.06</v>
      </c>
    </row>
    <row r="70" spans="1:11" ht="18.95" customHeight="1" x14ac:dyDescent="0.25">
      <c r="A70" s="243"/>
      <c r="B70" s="243" t="s">
        <v>923</v>
      </c>
      <c r="C70" s="243"/>
      <c r="D70" s="245">
        <f>E70*F5</f>
        <v>210444</v>
      </c>
      <c r="E70" s="246">
        <f>F70*C5</f>
        <v>52611</v>
      </c>
      <c r="F70" s="246">
        <f>F68+F69</f>
        <v>19</v>
      </c>
      <c r="G70" s="205">
        <f>G68+G69</f>
        <v>353478.04</v>
      </c>
      <c r="J70" s="170">
        <v>212960.15999999997</v>
      </c>
      <c r="K70" s="170">
        <v>255235.20000000001</v>
      </c>
    </row>
    <row r="71" spans="1:11" ht="18.95" customHeight="1" x14ac:dyDescent="0.25">
      <c r="A71" s="243"/>
      <c r="B71" s="247" t="s">
        <v>920</v>
      </c>
      <c r="C71" s="243"/>
      <c r="D71" s="245"/>
      <c r="E71" s="246"/>
      <c r="F71" s="246"/>
      <c r="G71" s="205">
        <f>G76+G77</f>
        <v>188500.93</v>
      </c>
    </row>
    <row r="72" spans="1:11" ht="15.75" x14ac:dyDescent="0.2">
      <c r="A72" s="383"/>
      <c r="B72" s="229" t="s">
        <v>647</v>
      </c>
      <c r="C72" s="219"/>
      <c r="D72" s="242"/>
      <c r="E72" s="242"/>
      <c r="F72" s="172"/>
      <c r="G72" s="382">
        <f>G71-G70</f>
        <v>-164977.10999999999</v>
      </c>
    </row>
    <row r="73" spans="1:11" ht="15.75" x14ac:dyDescent="0.2">
      <c r="A73" s="249"/>
      <c r="B73" s="229"/>
      <c r="C73" s="219"/>
      <c r="D73" s="242"/>
      <c r="E73" s="242"/>
      <c r="F73" s="172"/>
      <c r="G73" s="382"/>
    </row>
    <row r="74" spans="1:11" ht="15.75" x14ac:dyDescent="0.25">
      <c r="A74" s="249"/>
      <c r="B74" s="229" t="s">
        <v>663</v>
      </c>
      <c r="C74" s="219"/>
      <c r="D74" s="242"/>
      <c r="E74" s="242"/>
      <c r="F74" s="172"/>
      <c r="G74" s="472">
        <f>G75-G76</f>
        <v>86816.93</v>
      </c>
    </row>
    <row r="75" spans="1:11" ht="15.75" x14ac:dyDescent="0.25">
      <c r="A75" s="251">
        <v>0.06</v>
      </c>
      <c r="B75" s="221" t="s">
        <v>921</v>
      </c>
      <c r="C75" s="219"/>
      <c r="D75" s="219"/>
      <c r="E75" s="219"/>
      <c r="F75" s="172"/>
      <c r="G75" s="254">
        <v>275317.86</v>
      </c>
    </row>
    <row r="76" spans="1:11" ht="15.75" x14ac:dyDescent="0.25">
      <c r="A76" s="252"/>
      <c r="B76" s="250" t="s">
        <v>920</v>
      </c>
      <c r="C76" s="249"/>
      <c r="D76" s="249"/>
      <c r="E76" s="249"/>
      <c r="F76" s="172"/>
      <c r="G76" s="254">
        <v>188500.93</v>
      </c>
    </row>
    <row r="77" spans="1:11" x14ac:dyDescent="0.2">
      <c r="B77" s="170" t="s">
        <v>1016</v>
      </c>
      <c r="C77" s="253"/>
      <c r="D77" s="253"/>
      <c r="E77" s="253"/>
      <c r="G77" s="170">
        <v>0</v>
      </c>
    </row>
    <row r="78" spans="1:11" x14ac:dyDescent="0.2">
      <c r="C78" s="253"/>
      <c r="D78" s="253"/>
      <c r="E78" s="253"/>
    </row>
    <row r="79" spans="1:11" x14ac:dyDescent="0.2">
      <c r="C79" s="253"/>
      <c r="D79" s="253"/>
      <c r="E79" s="253"/>
    </row>
    <row r="80" spans="1:11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  <row r="115" spans="3:5" x14ac:dyDescent="0.2">
      <c r="C115" s="253"/>
      <c r="D115" s="253"/>
      <c r="E115" s="253"/>
    </row>
    <row r="116" spans="3:5" x14ac:dyDescent="0.2">
      <c r="C116" s="253"/>
      <c r="D116" s="253"/>
      <c r="E116" s="253"/>
    </row>
    <row r="117" spans="3:5" x14ac:dyDescent="0.2">
      <c r="C117" s="253"/>
      <c r="D117" s="253"/>
      <c r="E117" s="253"/>
    </row>
    <row r="118" spans="3:5" x14ac:dyDescent="0.2">
      <c r="C118" s="253"/>
      <c r="D118" s="253"/>
      <c r="E118" s="253"/>
    </row>
    <row r="119" spans="3:5" x14ac:dyDescent="0.2">
      <c r="C119" s="253"/>
      <c r="D119" s="253"/>
      <c r="E119" s="253"/>
    </row>
    <row r="120" spans="3:5" x14ac:dyDescent="0.2">
      <c r="C120" s="253"/>
      <c r="D120" s="253"/>
      <c r="E120" s="253"/>
    </row>
    <row r="121" spans="3:5" x14ac:dyDescent="0.2">
      <c r="C121" s="253"/>
      <c r="D121" s="253"/>
      <c r="E121" s="253"/>
    </row>
    <row r="122" spans="3:5" x14ac:dyDescent="0.2">
      <c r="C122" s="253"/>
      <c r="D122" s="253"/>
      <c r="E122" s="253"/>
    </row>
  </sheetData>
  <sheetProtection selectLockedCells="1" selectUnlockedCells="1"/>
  <mergeCells count="30">
    <mergeCell ref="C66:C67"/>
    <mergeCell ref="D66:F67"/>
    <mergeCell ref="D46:D48"/>
    <mergeCell ref="E46:E48"/>
    <mergeCell ref="F46:F48"/>
    <mergeCell ref="G46:G48"/>
    <mergeCell ref="B58:F58"/>
    <mergeCell ref="B64:F64"/>
    <mergeCell ref="G32:G33"/>
    <mergeCell ref="B38:F38"/>
    <mergeCell ref="A39:A42"/>
    <mergeCell ref="D40:D42"/>
    <mergeCell ref="E40:E42"/>
    <mergeCell ref="F40:F42"/>
    <mergeCell ref="G40:G42"/>
    <mergeCell ref="C6:E6"/>
    <mergeCell ref="C7:E7"/>
    <mergeCell ref="B10:F10"/>
    <mergeCell ref="B23:F23"/>
    <mergeCell ref="C32:C33"/>
    <mergeCell ref="D32:D33"/>
    <mergeCell ref="E32:E33"/>
    <mergeCell ref="F32:F33"/>
    <mergeCell ref="A5:B5"/>
    <mergeCell ref="C5:E5"/>
    <mergeCell ref="A1:F1"/>
    <mergeCell ref="A2:F2"/>
    <mergeCell ref="A3:B3"/>
    <mergeCell ref="C3:E3"/>
    <mergeCell ref="C4:E4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DB7A1-905C-4D19-83E8-433136E39A08}">
  <sheetPr>
    <tabColor rgb="FF00B0F0"/>
  </sheetPr>
  <dimension ref="A1:K112"/>
  <sheetViews>
    <sheetView topLeftCell="A55" zoomScale="80" zoomScaleNormal="80" workbookViewId="0">
      <selection activeCell="J69" sqref="J69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3.5703125" style="170" customWidth="1"/>
    <col min="5" max="5" width="13.85546875" style="170" hidden="1" customWidth="1"/>
    <col min="6" max="6" width="13.5703125" style="170" hidden="1" customWidth="1"/>
    <col min="7" max="7" width="14.42578125" style="170" customWidth="1"/>
    <col min="8" max="16384" width="9.140625" style="170"/>
  </cols>
  <sheetData>
    <row r="1" spans="1:11" x14ac:dyDescent="0.2">
      <c r="D1" s="667"/>
      <c r="E1" s="667"/>
      <c r="F1" s="667"/>
    </row>
    <row r="2" spans="1:11" x14ac:dyDescent="0.2">
      <c r="C2" s="170" t="s">
        <v>910</v>
      </c>
    </row>
    <row r="3" spans="1:11" x14ac:dyDescent="0.2">
      <c r="D3" s="667"/>
      <c r="E3" s="667"/>
      <c r="F3" s="667"/>
    </row>
    <row r="5" spans="1:11" ht="19.5" customHeight="1" x14ac:dyDescent="0.25">
      <c r="A5" s="732" t="s">
        <v>1040</v>
      </c>
      <c r="B5" s="732"/>
      <c r="C5" s="732"/>
      <c r="D5" s="732"/>
      <c r="E5" s="732"/>
      <c r="F5" s="506"/>
      <c r="G5" s="172"/>
    </row>
    <row r="6" spans="1:11" ht="18" customHeight="1" x14ac:dyDescent="0.25">
      <c r="A6" s="669" t="s">
        <v>401</v>
      </c>
      <c r="B6" s="669"/>
      <c r="C6" s="669"/>
      <c r="D6" s="669"/>
      <c r="E6" s="669"/>
      <c r="F6" s="669"/>
      <c r="G6" s="172"/>
    </row>
    <row r="7" spans="1:11" ht="21.75" customHeight="1" x14ac:dyDescent="0.25">
      <c r="A7" s="669" t="s">
        <v>402</v>
      </c>
      <c r="B7" s="669"/>
      <c r="C7" s="670">
        <v>6</v>
      </c>
      <c r="D7" s="670"/>
      <c r="E7" s="670"/>
      <c r="F7" s="175"/>
      <c r="G7" s="172"/>
    </row>
    <row r="8" spans="1:11" ht="18.75" customHeight="1" x14ac:dyDescent="0.25">
      <c r="A8" s="173"/>
      <c r="B8" s="176" t="s">
        <v>403</v>
      </c>
      <c r="C8" s="670">
        <v>5484.2</v>
      </c>
      <c r="D8" s="670"/>
      <c r="E8" s="670"/>
      <c r="F8" s="174"/>
      <c r="G8" s="172"/>
    </row>
    <row r="9" spans="1:11" ht="17.25" customHeight="1" x14ac:dyDescent="0.25">
      <c r="A9" s="671" t="s">
        <v>404</v>
      </c>
      <c r="B9" s="671"/>
      <c r="C9" s="672">
        <v>4517.6000000000004</v>
      </c>
      <c r="D9" s="672"/>
      <c r="E9" s="672"/>
      <c r="F9" s="176">
        <v>1</v>
      </c>
      <c r="G9" s="172"/>
    </row>
    <row r="10" spans="1:11" ht="18" customHeight="1" x14ac:dyDescent="0.25">
      <c r="A10" s="176"/>
      <c r="B10" s="176" t="s">
        <v>405</v>
      </c>
      <c r="C10" s="672">
        <v>6</v>
      </c>
      <c r="D10" s="672"/>
      <c r="E10" s="672"/>
      <c r="F10" s="177">
        <v>1983</v>
      </c>
      <c r="G10" s="172"/>
    </row>
    <row r="11" spans="1:11" ht="107.25" customHeight="1" x14ac:dyDescent="0.2">
      <c r="A11" s="178" t="s">
        <v>407</v>
      </c>
      <c r="B11" s="179" t="s">
        <v>408</v>
      </c>
      <c r="C11" s="179" t="s">
        <v>409</v>
      </c>
      <c r="D11" s="180" t="s">
        <v>410</v>
      </c>
      <c r="E11" s="181" t="s">
        <v>411</v>
      </c>
      <c r="F11" s="182" t="s">
        <v>412</v>
      </c>
      <c r="G11" s="266" t="s">
        <v>918</v>
      </c>
    </row>
    <row r="12" spans="1:11" ht="18.95" customHeight="1" x14ac:dyDescent="0.2">
      <c r="A12" s="178"/>
      <c r="B12" s="178" t="s">
        <v>788</v>
      </c>
      <c r="C12" s="183"/>
      <c r="D12" s="183"/>
      <c r="E12" s="184"/>
      <c r="F12" s="185"/>
      <c r="G12" s="358">
        <v>0</v>
      </c>
    </row>
    <row r="13" spans="1:11" ht="33" customHeight="1" x14ac:dyDescent="0.25">
      <c r="A13" s="186" t="s">
        <v>413</v>
      </c>
      <c r="B13" s="732" t="s">
        <v>414</v>
      </c>
      <c r="C13" s="732"/>
      <c r="D13" s="732"/>
      <c r="E13" s="732"/>
      <c r="F13" s="732"/>
      <c r="G13" s="172"/>
    </row>
    <row r="14" spans="1:11" ht="155.1" customHeight="1" x14ac:dyDescent="0.3">
      <c r="A14" s="187"/>
      <c r="B14" s="507" t="s">
        <v>415</v>
      </c>
      <c r="C14" s="508"/>
      <c r="D14" s="509">
        <f>E14*F9</f>
        <v>14908.08</v>
      </c>
      <c r="E14" s="509">
        <f>F14*C9</f>
        <v>14908.08</v>
      </c>
      <c r="F14" s="509">
        <f>F15+F16</f>
        <v>3.3</v>
      </c>
      <c r="G14" s="363">
        <v>0</v>
      </c>
      <c r="I14" s="389"/>
      <c r="J14" s="389"/>
    </row>
    <row r="15" spans="1:11" ht="18.95" customHeight="1" x14ac:dyDescent="0.25">
      <c r="A15" s="187"/>
      <c r="B15" s="510" t="s">
        <v>773</v>
      </c>
      <c r="C15" s="508" t="s">
        <v>416</v>
      </c>
      <c r="D15" s="509">
        <f>E15*F9</f>
        <v>1355.28</v>
      </c>
      <c r="E15" s="509">
        <f>F15*C9</f>
        <v>1355.28</v>
      </c>
      <c r="F15" s="509">
        <v>0.3</v>
      </c>
      <c r="G15" s="363">
        <v>0</v>
      </c>
      <c r="K15" s="391"/>
    </row>
    <row r="16" spans="1:11" ht="23.1" customHeight="1" x14ac:dyDescent="0.25">
      <c r="A16" s="187"/>
      <c r="B16" s="510" t="s">
        <v>417</v>
      </c>
      <c r="C16" s="508" t="s">
        <v>418</v>
      </c>
      <c r="D16" s="509">
        <f>E16*F9</f>
        <v>13552.800000000001</v>
      </c>
      <c r="E16" s="509">
        <f>F16*C9</f>
        <v>13552.800000000001</v>
      </c>
      <c r="F16" s="509">
        <v>3</v>
      </c>
      <c r="G16" s="363">
        <v>0</v>
      </c>
      <c r="K16" s="391"/>
    </row>
    <row r="17" spans="1:11" ht="37.5" customHeight="1" x14ac:dyDescent="0.2">
      <c r="A17" s="192" t="s">
        <v>419</v>
      </c>
      <c r="B17" s="666" t="s">
        <v>420</v>
      </c>
      <c r="C17" s="666"/>
      <c r="D17" s="666"/>
      <c r="E17" s="666"/>
      <c r="F17" s="666"/>
      <c r="G17" s="365"/>
    </row>
    <row r="18" spans="1:11" ht="18" customHeight="1" x14ac:dyDescent="0.3">
      <c r="A18" s="192"/>
      <c r="B18" s="453" t="s">
        <v>421</v>
      </c>
      <c r="C18" s="208" t="s">
        <v>422</v>
      </c>
      <c r="D18" s="210">
        <f>E18*F9</f>
        <v>0</v>
      </c>
      <c r="E18" s="210">
        <f>F18*C9</f>
        <v>0</v>
      </c>
      <c r="F18" s="210">
        <v>0</v>
      </c>
      <c r="G18" s="365">
        <v>0</v>
      </c>
      <c r="H18" s="454"/>
    </row>
    <row r="19" spans="1:11" ht="42.75" customHeight="1" x14ac:dyDescent="0.3">
      <c r="A19" s="192"/>
      <c r="B19" s="511" t="s">
        <v>423</v>
      </c>
      <c r="C19" s="508" t="s">
        <v>416</v>
      </c>
      <c r="D19" s="512">
        <f>E19*F9</f>
        <v>677.64</v>
      </c>
      <c r="E19" s="512">
        <f>F19*C9</f>
        <v>677.64</v>
      </c>
      <c r="F19" s="512">
        <v>0.15</v>
      </c>
      <c r="G19" s="369">
        <v>0</v>
      </c>
    </row>
    <row r="20" spans="1:11" ht="14.25" customHeight="1" x14ac:dyDescent="0.25">
      <c r="A20" s="192"/>
      <c r="B20" s="513" t="s">
        <v>424</v>
      </c>
      <c r="C20" s="514" t="s">
        <v>422</v>
      </c>
      <c r="D20" s="514">
        <v>0</v>
      </c>
      <c r="E20" s="514">
        <v>0</v>
      </c>
      <c r="F20" s="375">
        <v>0</v>
      </c>
      <c r="G20" s="365">
        <v>0</v>
      </c>
    </row>
    <row r="21" spans="1:11" ht="18" customHeight="1" x14ac:dyDescent="0.25">
      <c r="A21" s="192"/>
      <c r="B21" s="513" t="s">
        <v>425</v>
      </c>
      <c r="C21" s="514" t="s">
        <v>422</v>
      </c>
      <c r="D21" s="514">
        <v>0</v>
      </c>
      <c r="E21" s="514">
        <v>0</v>
      </c>
      <c r="F21" s="514">
        <v>0</v>
      </c>
      <c r="G21" s="365">
        <v>0</v>
      </c>
    </row>
    <row r="22" spans="1:11" ht="39.75" customHeight="1" x14ac:dyDescent="0.3">
      <c r="A22" s="200"/>
      <c r="B22" s="396" t="s">
        <v>426</v>
      </c>
      <c r="C22" s="318"/>
      <c r="D22" s="203">
        <f>E22*F9</f>
        <v>11294</v>
      </c>
      <c r="E22" s="204">
        <f>F22*C9</f>
        <v>11294</v>
      </c>
      <c r="F22" s="204">
        <v>2.5</v>
      </c>
      <c r="G22" s="205">
        <v>11294</v>
      </c>
    </row>
    <row r="23" spans="1:11" ht="65.099999999999994" customHeight="1" x14ac:dyDescent="0.25">
      <c r="A23" s="206"/>
      <c r="B23" s="397" t="s">
        <v>427</v>
      </c>
      <c r="C23" s="208" t="s">
        <v>428</v>
      </c>
      <c r="D23" s="208">
        <f>E23*F9</f>
        <v>11294</v>
      </c>
      <c r="E23" s="208">
        <f>F23*C9</f>
        <v>11294</v>
      </c>
      <c r="F23" s="208">
        <v>2.5</v>
      </c>
      <c r="G23" s="278">
        <f>D23</f>
        <v>11294</v>
      </c>
      <c r="H23" s="389"/>
      <c r="K23" s="391"/>
    </row>
    <row r="24" spans="1:11" ht="68.25" customHeight="1" x14ac:dyDescent="0.2">
      <c r="A24" s="206"/>
      <c r="B24" s="515" t="s">
        <v>790</v>
      </c>
      <c r="C24" s="208" t="s">
        <v>430</v>
      </c>
      <c r="D24" s="208">
        <f>E24*F9</f>
        <v>3704.4320000000002</v>
      </c>
      <c r="E24" s="208">
        <f>F24*C9</f>
        <v>3704.4320000000002</v>
      </c>
      <c r="F24" s="210">
        <v>0.82</v>
      </c>
      <c r="G24" s="205">
        <f>D24</f>
        <v>3704.4320000000002</v>
      </c>
      <c r="H24" s="389"/>
      <c r="K24" s="391"/>
    </row>
    <row r="25" spans="1:11" ht="18" customHeight="1" x14ac:dyDescent="0.3">
      <c r="A25" s="211"/>
      <c r="B25" s="396" t="s">
        <v>431</v>
      </c>
      <c r="C25" s="318" t="s">
        <v>416</v>
      </c>
      <c r="D25" s="203">
        <f>E25*F9</f>
        <v>6098.76</v>
      </c>
      <c r="E25" s="204">
        <f>F25*C9</f>
        <v>6098.76</v>
      </c>
      <c r="F25" s="204">
        <f>F28+F26</f>
        <v>1.3499999999999999</v>
      </c>
      <c r="G25" s="205">
        <f>G26+G28</f>
        <v>5421.12</v>
      </c>
      <c r="K25" s="391"/>
    </row>
    <row r="26" spans="1:11" ht="15.95" customHeight="1" x14ac:dyDescent="0.25">
      <c r="A26" s="206"/>
      <c r="B26" s="460" t="s">
        <v>432</v>
      </c>
      <c r="C26" s="674" t="s">
        <v>428</v>
      </c>
      <c r="D26" s="675">
        <f>E26*F9</f>
        <v>5421.12</v>
      </c>
      <c r="E26" s="675">
        <f>F26*C9</f>
        <v>5421.12</v>
      </c>
      <c r="F26" s="675">
        <v>1.2</v>
      </c>
      <c r="G26" s="676">
        <f>D26</f>
        <v>5421.12</v>
      </c>
    </row>
    <row r="27" spans="1:11" ht="29.1" customHeight="1" x14ac:dyDescent="0.25">
      <c r="A27" s="206"/>
      <c r="B27" s="460" t="s">
        <v>433</v>
      </c>
      <c r="C27" s="674"/>
      <c r="D27" s="675"/>
      <c r="E27" s="675"/>
      <c r="F27" s="675"/>
      <c r="G27" s="677"/>
      <c r="K27" s="391"/>
    </row>
    <row r="28" spans="1:11" ht="21" customHeight="1" x14ac:dyDescent="0.2">
      <c r="A28" s="206"/>
      <c r="B28" s="516" t="s">
        <v>791</v>
      </c>
      <c r="C28" s="213" t="s">
        <v>434</v>
      </c>
      <c r="D28" s="208">
        <f>E28*F9</f>
        <v>677.64</v>
      </c>
      <c r="E28" s="208">
        <f>F28*C9</f>
        <v>677.64</v>
      </c>
      <c r="F28" s="208">
        <v>0.15</v>
      </c>
      <c r="G28" s="365">
        <v>0</v>
      </c>
    </row>
    <row r="29" spans="1:11" ht="39" customHeight="1" x14ac:dyDescent="0.3">
      <c r="A29" s="206"/>
      <c r="B29" s="396" t="s">
        <v>435</v>
      </c>
      <c r="C29" s="318" t="s">
        <v>434</v>
      </c>
      <c r="D29" s="208">
        <f>E29*F9</f>
        <v>451.76000000000005</v>
      </c>
      <c r="E29" s="208">
        <f>F29*C9</f>
        <v>451.76000000000005</v>
      </c>
      <c r="F29" s="210">
        <v>0.1</v>
      </c>
      <c r="G29" s="365">
        <v>0</v>
      </c>
      <c r="I29" s="402"/>
      <c r="J29" s="403"/>
      <c r="K29" s="391"/>
    </row>
    <row r="30" spans="1:11" ht="21.75" customHeight="1" x14ac:dyDescent="0.3">
      <c r="A30" s="206"/>
      <c r="B30" s="404" t="s">
        <v>912</v>
      </c>
      <c r="C30" s="514" t="s">
        <v>422</v>
      </c>
      <c r="D30" s="514">
        <f>E30*F9</f>
        <v>0</v>
      </c>
      <c r="E30" s="514">
        <f>F30*C9</f>
        <v>0</v>
      </c>
      <c r="F30" s="216">
        <v>0</v>
      </c>
      <c r="G30" s="365">
        <v>0</v>
      </c>
    </row>
    <row r="31" spans="1:11" ht="15.75" x14ac:dyDescent="0.25">
      <c r="A31" s="202"/>
      <c r="B31" s="405" t="s">
        <v>439</v>
      </c>
      <c r="C31" s="208"/>
      <c r="D31" s="203">
        <f>E31*F9</f>
        <v>22226.592000000001</v>
      </c>
      <c r="E31" s="204">
        <f>E19+E22+E24+E25+E29</f>
        <v>22226.592000000001</v>
      </c>
      <c r="F31" s="204">
        <f>F19+F22+F25+F29+F30+F24+F18</f>
        <v>4.92</v>
      </c>
      <c r="G31" s="205">
        <f>G25+G24+G22</f>
        <v>20419.552</v>
      </c>
      <c r="I31" s="406"/>
      <c r="J31" s="406"/>
    </row>
    <row r="32" spans="1:11" ht="22.5" customHeight="1" x14ac:dyDescent="0.2">
      <c r="A32" s="192" t="s">
        <v>440</v>
      </c>
      <c r="B32" s="678" t="s">
        <v>441</v>
      </c>
      <c r="C32" s="678"/>
      <c r="D32" s="678"/>
      <c r="E32" s="678"/>
      <c r="F32" s="678"/>
      <c r="G32" s="365"/>
    </row>
    <row r="33" spans="1:11" ht="18.95" customHeight="1" x14ac:dyDescent="0.3">
      <c r="A33" s="680"/>
      <c r="B33" s="396" t="s">
        <v>442</v>
      </c>
      <c r="C33" s="318"/>
      <c r="D33" s="204">
        <f>E33*12</f>
        <v>187028.64</v>
      </c>
      <c r="E33" s="210">
        <f>F33*C9</f>
        <v>15585.720000000001</v>
      </c>
      <c r="F33" s="210">
        <f>F34+F37</f>
        <v>3.45</v>
      </c>
      <c r="G33" s="205">
        <f>G34+G37</f>
        <v>5040</v>
      </c>
      <c r="K33" s="391"/>
    </row>
    <row r="34" spans="1:11" ht="15" customHeight="1" x14ac:dyDescent="0.2">
      <c r="A34" s="680"/>
      <c r="B34" s="407" t="s">
        <v>443</v>
      </c>
      <c r="C34" s="318" t="s">
        <v>754</v>
      </c>
      <c r="D34" s="681">
        <f>E34*F9</f>
        <v>13552.800000000001</v>
      </c>
      <c r="E34" s="683">
        <f>F34*C9</f>
        <v>13552.800000000001</v>
      </c>
      <c r="F34" s="683">
        <v>3</v>
      </c>
      <c r="G34" s="702">
        <v>5000</v>
      </c>
      <c r="H34" s="673"/>
    </row>
    <row r="35" spans="1:11" ht="16.149999999999999" customHeight="1" x14ac:dyDescent="0.2">
      <c r="A35" s="680"/>
      <c r="B35" s="408" t="s">
        <v>445</v>
      </c>
      <c r="C35" s="318" t="s">
        <v>754</v>
      </c>
      <c r="D35" s="682"/>
      <c r="E35" s="684"/>
      <c r="F35" s="684"/>
      <c r="G35" s="679"/>
      <c r="H35" s="673"/>
    </row>
    <row r="36" spans="1:11" ht="27" customHeight="1" x14ac:dyDescent="0.2">
      <c r="A36" s="206"/>
      <c r="B36" s="462" t="s">
        <v>913</v>
      </c>
      <c r="C36" s="318" t="s">
        <v>447</v>
      </c>
      <c r="D36" s="444"/>
      <c r="E36" s="445"/>
      <c r="F36" s="445"/>
      <c r="G36" s="443"/>
      <c r="H36" s="389"/>
    </row>
    <row r="37" spans="1:11" ht="14.25" customHeight="1" x14ac:dyDescent="0.2">
      <c r="A37" s="206"/>
      <c r="B37" s="407" t="s">
        <v>448</v>
      </c>
      <c r="C37" s="208" t="s">
        <v>428</v>
      </c>
      <c r="D37" s="220">
        <f>E37*F9</f>
        <v>2032.9200000000003</v>
      </c>
      <c r="E37" s="208">
        <f>F37*C9</f>
        <v>2032.9200000000003</v>
      </c>
      <c r="F37" s="208">
        <v>0.45</v>
      </c>
      <c r="G37" s="365">
        <v>40</v>
      </c>
      <c r="K37" s="391"/>
    </row>
    <row r="38" spans="1:11" ht="54" customHeight="1" x14ac:dyDescent="0.3">
      <c r="A38" s="206"/>
      <c r="B38" s="396" t="s">
        <v>449</v>
      </c>
      <c r="C38" s="318" t="s">
        <v>416</v>
      </c>
      <c r="D38" s="204">
        <f>E38*F9</f>
        <v>17618.64</v>
      </c>
      <c r="E38" s="204">
        <f>F38*C9</f>
        <v>17618.64</v>
      </c>
      <c r="F38" s="204">
        <f>F39</f>
        <v>3.9</v>
      </c>
      <c r="G38" s="205">
        <f>G39</f>
        <v>8917.44</v>
      </c>
      <c r="K38" s="391"/>
    </row>
    <row r="39" spans="1:11" ht="14.25" customHeight="1" x14ac:dyDescent="0.25">
      <c r="A39" s="221"/>
      <c r="B39" s="407" t="s">
        <v>450</v>
      </c>
      <c r="C39" s="318" t="s">
        <v>444</v>
      </c>
      <c r="D39" s="685">
        <f>E39*F9</f>
        <v>17618.64</v>
      </c>
      <c r="E39" s="685">
        <f>F39*C9</f>
        <v>17618.64</v>
      </c>
      <c r="F39" s="685">
        <v>3.9</v>
      </c>
      <c r="G39" s="676">
        <v>8917.44</v>
      </c>
    </row>
    <row r="40" spans="1:11" ht="14.25" customHeight="1" x14ac:dyDescent="0.2">
      <c r="A40" s="202"/>
      <c r="B40" s="407" t="s">
        <v>453</v>
      </c>
      <c r="C40" s="318" t="s">
        <v>444</v>
      </c>
      <c r="D40" s="685"/>
      <c r="E40" s="685"/>
      <c r="F40" s="685"/>
      <c r="G40" s="679"/>
    </row>
    <row r="41" spans="1:11" ht="24.75" customHeight="1" x14ac:dyDescent="0.2">
      <c r="A41" s="202"/>
      <c r="B41" s="409" t="s">
        <v>454</v>
      </c>
      <c r="C41" s="410" t="s">
        <v>455</v>
      </c>
      <c r="D41" s="685"/>
      <c r="E41" s="685"/>
      <c r="F41" s="685"/>
      <c r="G41" s="679"/>
      <c r="K41" s="391"/>
    </row>
    <row r="42" spans="1:11" ht="16.149999999999999" customHeight="1" x14ac:dyDescent="0.2">
      <c r="A42" s="202"/>
      <c r="B42" s="409" t="s">
        <v>914</v>
      </c>
      <c r="C42" s="410" t="s">
        <v>456</v>
      </c>
      <c r="D42" s="685"/>
      <c r="E42" s="685"/>
      <c r="F42" s="685"/>
      <c r="G42" s="677"/>
    </row>
    <row r="43" spans="1:11" ht="27" customHeight="1" x14ac:dyDescent="0.25">
      <c r="A43" s="202"/>
      <c r="B43" s="517" t="s">
        <v>457</v>
      </c>
      <c r="C43" s="514" t="s">
        <v>422</v>
      </c>
      <c r="D43" s="514">
        <f>E43*F9</f>
        <v>0</v>
      </c>
      <c r="E43" s="514">
        <f>F43*C9</f>
        <v>0</v>
      </c>
      <c r="F43" s="514">
        <v>0</v>
      </c>
      <c r="G43" s="365">
        <v>0</v>
      </c>
      <c r="H43" s="454"/>
    </row>
    <row r="44" spans="1:11" ht="39.75" customHeight="1" x14ac:dyDescent="0.25">
      <c r="A44" s="202"/>
      <c r="B44" s="517" t="s">
        <v>458</v>
      </c>
      <c r="C44" s="518" t="s">
        <v>422</v>
      </c>
      <c r="D44" s="514">
        <f>E44*F9</f>
        <v>0</v>
      </c>
      <c r="E44" s="514">
        <f>F44*C9</f>
        <v>0</v>
      </c>
      <c r="F44" s="514">
        <v>0</v>
      </c>
      <c r="G44" s="365">
        <v>0</v>
      </c>
    </row>
    <row r="45" spans="1:11" ht="55.5" customHeight="1" x14ac:dyDescent="0.2">
      <c r="A45" s="192"/>
      <c r="B45" s="413" t="s">
        <v>646</v>
      </c>
      <c r="C45" s="208" t="s">
        <v>422</v>
      </c>
      <c r="D45" s="204">
        <f>E45*F9</f>
        <v>0</v>
      </c>
      <c r="E45" s="204">
        <f>F45*C9</f>
        <v>0</v>
      </c>
      <c r="F45" s="204">
        <v>0</v>
      </c>
      <c r="G45" s="205">
        <v>0</v>
      </c>
      <c r="H45" s="389"/>
      <c r="I45" s="406"/>
      <c r="J45" s="403"/>
      <c r="K45" s="391"/>
    </row>
    <row r="46" spans="1:11" ht="39" customHeight="1" x14ac:dyDescent="0.3">
      <c r="A46" s="217"/>
      <c r="B46" s="396" t="s">
        <v>459</v>
      </c>
      <c r="C46" s="208" t="s">
        <v>460</v>
      </c>
      <c r="D46" s="227">
        <f>E46*F9</f>
        <v>5872.880000000001</v>
      </c>
      <c r="E46" s="227">
        <f>F46*C9</f>
        <v>5872.880000000001</v>
      </c>
      <c r="F46" s="227">
        <v>1.3</v>
      </c>
      <c r="G46" s="254">
        <f>D46</f>
        <v>5872.880000000001</v>
      </c>
      <c r="K46" s="391"/>
    </row>
    <row r="47" spans="1:11" ht="31.5" customHeight="1" x14ac:dyDescent="0.25">
      <c r="A47" s="217"/>
      <c r="B47" s="517" t="s">
        <v>461</v>
      </c>
      <c r="C47" s="518" t="s">
        <v>422</v>
      </c>
      <c r="D47" s="514">
        <v>0</v>
      </c>
      <c r="E47" s="514">
        <v>0</v>
      </c>
      <c r="F47" s="514">
        <v>0</v>
      </c>
      <c r="G47" s="365">
        <v>0</v>
      </c>
    </row>
    <row r="48" spans="1:11" ht="27.95" customHeight="1" x14ac:dyDescent="0.25">
      <c r="A48" s="217"/>
      <c r="B48" s="519" t="s">
        <v>462</v>
      </c>
      <c r="C48" s="518" t="s">
        <v>422</v>
      </c>
      <c r="D48" s="514">
        <v>0</v>
      </c>
      <c r="E48" s="514">
        <v>0</v>
      </c>
      <c r="F48" s="514">
        <v>0</v>
      </c>
      <c r="G48" s="365">
        <v>0</v>
      </c>
    </row>
    <row r="49" spans="1:11" ht="31.5" customHeight="1" x14ac:dyDescent="0.25">
      <c r="A49" s="226"/>
      <c r="B49" s="380" t="s">
        <v>463</v>
      </c>
      <c r="C49" s="208"/>
      <c r="D49" s="230">
        <f>E49*F9</f>
        <v>39077.240000000005</v>
      </c>
      <c r="E49" s="210">
        <f>F49*C9</f>
        <v>39077.240000000005</v>
      </c>
      <c r="F49" s="204">
        <f>F46+F45+F38+F33+F43</f>
        <v>8.65</v>
      </c>
      <c r="G49" s="205">
        <f>I55+G46+G45+G38+G33</f>
        <v>19830.32</v>
      </c>
      <c r="I49" s="406"/>
      <c r="J49" s="406"/>
    </row>
    <row r="50" spans="1:11" ht="32.25" customHeight="1" x14ac:dyDescent="0.25">
      <c r="A50" s="226" t="s">
        <v>464</v>
      </c>
      <c r="B50" s="678" t="s">
        <v>794</v>
      </c>
      <c r="C50" s="678"/>
      <c r="D50" s="678"/>
      <c r="E50" s="678"/>
      <c r="F50" s="678"/>
      <c r="G50" s="365"/>
    </row>
    <row r="51" spans="1:11" ht="32.25" customHeight="1" x14ac:dyDescent="0.25">
      <c r="A51" s="226"/>
      <c r="B51" s="421" t="s">
        <v>466</v>
      </c>
      <c r="C51" s="208" t="s">
        <v>467</v>
      </c>
      <c r="D51" s="208">
        <v>0</v>
      </c>
      <c r="E51" s="208">
        <v>0</v>
      </c>
      <c r="F51" s="208">
        <v>0</v>
      </c>
      <c r="G51" s="365">
        <f>I51+J51</f>
        <v>4675.05</v>
      </c>
      <c r="I51" s="170">
        <v>3122.07</v>
      </c>
      <c r="J51" s="170">
        <v>1552.98</v>
      </c>
    </row>
    <row r="52" spans="1:11" ht="32.25" customHeight="1" x14ac:dyDescent="0.25">
      <c r="A52" s="226"/>
      <c r="B52" s="421" t="s">
        <v>468</v>
      </c>
      <c r="C52" s="208" t="s">
        <v>467</v>
      </c>
      <c r="D52" s="208">
        <v>0</v>
      </c>
      <c r="E52" s="208">
        <v>0</v>
      </c>
      <c r="F52" s="208">
        <v>0</v>
      </c>
      <c r="G52" s="365">
        <v>626.65</v>
      </c>
    </row>
    <row r="53" spans="1:11" ht="32.25" customHeight="1" x14ac:dyDescent="0.25">
      <c r="A53" s="226"/>
      <c r="B53" s="421" t="s">
        <v>759</v>
      </c>
      <c r="C53" s="208" t="s">
        <v>467</v>
      </c>
      <c r="D53" s="208">
        <v>0</v>
      </c>
      <c r="E53" s="208">
        <v>0</v>
      </c>
      <c r="F53" s="208">
        <v>0</v>
      </c>
      <c r="G53" s="365">
        <v>741.29</v>
      </c>
    </row>
    <row r="54" spans="1:11" ht="32.25" customHeight="1" x14ac:dyDescent="0.25">
      <c r="A54" s="226"/>
      <c r="B54" s="421" t="s">
        <v>469</v>
      </c>
      <c r="C54" s="208" t="s">
        <v>467</v>
      </c>
      <c r="D54" s="208">
        <v>0</v>
      </c>
      <c r="E54" s="208">
        <v>0</v>
      </c>
      <c r="F54" s="208">
        <v>0</v>
      </c>
      <c r="G54" s="365">
        <v>461.62</v>
      </c>
    </row>
    <row r="55" spans="1:11" ht="16.7" customHeight="1" x14ac:dyDescent="0.25">
      <c r="A55" s="235" t="s">
        <v>795</v>
      </c>
      <c r="B55" s="210" t="s">
        <v>470</v>
      </c>
      <c r="C55" s="210"/>
      <c r="D55" s="210">
        <v>0</v>
      </c>
      <c r="E55" s="210">
        <v>0</v>
      </c>
      <c r="F55" s="210">
        <v>0</v>
      </c>
      <c r="G55" s="363">
        <f>SUM(G51:G54)</f>
        <v>6504.61</v>
      </c>
    </row>
    <row r="56" spans="1:11" ht="16.7" customHeight="1" x14ac:dyDescent="0.25">
      <c r="A56" s="221"/>
      <c r="B56" s="420" t="s">
        <v>915</v>
      </c>
      <c r="C56" s="422" t="s">
        <v>416</v>
      </c>
      <c r="D56" s="237">
        <f>E56*F9</f>
        <v>8990.0240000000013</v>
      </c>
      <c r="E56" s="227">
        <f>F56*C9</f>
        <v>8990.0240000000013</v>
      </c>
      <c r="F56" s="227">
        <v>1.99</v>
      </c>
      <c r="G56" s="205">
        <v>11090.02</v>
      </c>
      <c r="I56" s="170">
        <v>2100</v>
      </c>
    </row>
    <row r="57" spans="1:11" ht="43.5" customHeight="1" x14ac:dyDescent="0.25">
      <c r="A57" s="221"/>
      <c r="B57" s="231" t="s">
        <v>916</v>
      </c>
      <c r="C57" s="422"/>
      <c r="D57" s="238"/>
      <c r="E57" s="238"/>
      <c r="F57" s="227"/>
      <c r="G57" s="205"/>
    </row>
    <row r="58" spans="1:11" ht="18" customHeight="1" x14ac:dyDescent="0.3">
      <c r="A58" s="235"/>
      <c r="B58" s="466" t="s">
        <v>475</v>
      </c>
      <c r="C58" s="375"/>
      <c r="D58" s="237">
        <f>E58*F9</f>
        <v>85201.936000000002</v>
      </c>
      <c r="E58" s="227">
        <f>F58*C9</f>
        <v>85201.936000000002</v>
      </c>
      <c r="F58" s="241">
        <f>F56+F49+F31+F14</f>
        <v>18.86</v>
      </c>
      <c r="G58" s="205">
        <f>G56+G49+G31+G14+G55</f>
        <v>57844.502</v>
      </c>
    </row>
    <row r="59" spans="1:11" ht="18.95" customHeight="1" x14ac:dyDescent="0.25">
      <c r="A59" s="243"/>
      <c r="B59" s="380" t="s">
        <v>917</v>
      </c>
      <c r="C59" s="233" t="s">
        <v>416</v>
      </c>
      <c r="D59" s="237">
        <f>E59*F9</f>
        <v>5150.0640000000003</v>
      </c>
      <c r="E59" s="227">
        <f>F59*C9</f>
        <v>5150.0640000000003</v>
      </c>
      <c r="F59" s="227">
        <v>1.1399999999999999</v>
      </c>
      <c r="G59" s="205">
        <v>0</v>
      </c>
      <c r="I59" s="170">
        <v>0.05</v>
      </c>
      <c r="K59" s="391"/>
    </row>
    <row r="60" spans="1:11" ht="18.95" customHeight="1" x14ac:dyDescent="0.25">
      <c r="A60" s="243"/>
      <c r="B60" s="423" t="s">
        <v>923</v>
      </c>
      <c r="C60" s="423"/>
      <c r="D60" s="245">
        <f>E60*F9</f>
        <v>90352</v>
      </c>
      <c r="E60" s="246">
        <f>F60*C9</f>
        <v>90352</v>
      </c>
      <c r="F60" s="246">
        <f>F58+F59</f>
        <v>20</v>
      </c>
      <c r="G60" s="278">
        <f>G58+G59</f>
        <v>57844.502</v>
      </c>
      <c r="I60" s="170">
        <v>90402</v>
      </c>
    </row>
    <row r="61" spans="1:11" ht="21" customHeight="1" x14ac:dyDescent="0.2">
      <c r="A61" s="381"/>
      <c r="B61" s="380" t="s">
        <v>920</v>
      </c>
      <c r="C61" s="408"/>
      <c r="D61" s="242"/>
      <c r="E61" s="242"/>
      <c r="F61" s="424"/>
      <c r="G61" s="254">
        <v>2603.5</v>
      </c>
    </row>
    <row r="62" spans="1:11" ht="13.5" customHeight="1" x14ac:dyDescent="0.25">
      <c r="A62" s="520"/>
      <c r="B62" s="259" t="s">
        <v>647</v>
      </c>
      <c r="C62" s="408"/>
      <c r="D62" s="408"/>
      <c r="E62" s="408"/>
      <c r="F62" s="424"/>
      <c r="G62" s="234">
        <v>-55241</v>
      </c>
    </row>
    <row r="63" spans="1:11" ht="15.75" x14ac:dyDescent="0.25">
      <c r="A63" s="249"/>
      <c r="B63" s="425"/>
      <c r="C63" s="426"/>
      <c r="D63" s="426"/>
      <c r="E63" s="426"/>
      <c r="F63" s="424"/>
      <c r="G63" s="172"/>
    </row>
    <row r="64" spans="1:11" ht="18.75" x14ac:dyDescent="0.3">
      <c r="A64" s="249"/>
      <c r="B64" s="521" t="s">
        <v>663</v>
      </c>
      <c r="C64" s="249"/>
      <c r="D64" s="249"/>
      <c r="E64" s="249"/>
      <c r="F64" s="172"/>
      <c r="G64" s="523">
        <f>G65-G66</f>
        <v>95353.63</v>
      </c>
    </row>
    <row r="65" spans="1:7" ht="15.75" x14ac:dyDescent="0.25">
      <c r="A65" s="251">
        <v>0.06</v>
      </c>
      <c r="B65" s="250" t="s">
        <v>921</v>
      </c>
      <c r="C65" s="249"/>
      <c r="D65" s="249"/>
      <c r="E65" s="249"/>
      <c r="F65" s="172"/>
      <c r="G65" s="172">
        <v>95353.63</v>
      </c>
    </row>
    <row r="66" spans="1:7" x14ac:dyDescent="0.2">
      <c r="A66" s="252"/>
      <c r="B66" s="252" t="s">
        <v>920</v>
      </c>
      <c r="C66" s="252"/>
      <c r="D66" s="252"/>
      <c r="E66" s="252"/>
      <c r="G66" s="170">
        <v>0</v>
      </c>
    </row>
    <row r="67" spans="1:7" x14ac:dyDescent="0.2">
      <c r="B67" s="170" t="s">
        <v>1379</v>
      </c>
      <c r="C67" s="253"/>
      <c r="D67" s="253"/>
      <c r="E67" s="253"/>
      <c r="G67" s="170">
        <v>2603.5</v>
      </c>
    </row>
    <row r="68" spans="1:7" x14ac:dyDescent="0.2">
      <c r="C68" s="253"/>
      <c r="D68" s="253"/>
      <c r="E68" s="253"/>
    </row>
    <row r="69" spans="1:7" x14ac:dyDescent="0.2">
      <c r="C69" s="253"/>
      <c r="D69" s="253"/>
      <c r="E69" s="253"/>
    </row>
    <row r="70" spans="1:7" x14ac:dyDescent="0.2">
      <c r="C70" s="253"/>
      <c r="D70" s="253"/>
      <c r="E70" s="253"/>
    </row>
    <row r="71" spans="1:7" x14ac:dyDescent="0.2">
      <c r="C71" s="253"/>
      <c r="D71" s="253"/>
      <c r="E71" s="253"/>
    </row>
    <row r="72" spans="1:7" x14ac:dyDescent="0.2">
      <c r="C72" s="253"/>
      <c r="D72" s="253"/>
      <c r="E72" s="253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</sheetData>
  <sheetProtection selectLockedCells="1" selectUnlockedCells="1"/>
  <mergeCells count="29">
    <mergeCell ref="D39:D42"/>
    <mergeCell ref="E39:E42"/>
    <mergeCell ref="F39:F42"/>
    <mergeCell ref="G39:G42"/>
    <mergeCell ref="B50:F50"/>
    <mergeCell ref="A33:A35"/>
    <mergeCell ref="D34:D35"/>
    <mergeCell ref="E34:E35"/>
    <mergeCell ref="F34:F35"/>
    <mergeCell ref="G34:G35"/>
    <mergeCell ref="H34:H35"/>
    <mergeCell ref="C26:C27"/>
    <mergeCell ref="D26:D27"/>
    <mergeCell ref="E26:E27"/>
    <mergeCell ref="F26:F27"/>
    <mergeCell ref="G26:G27"/>
    <mergeCell ref="B32:F32"/>
    <mergeCell ref="B17:F17"/>
    <mergeCell ref="D1:F1"/>
    <mergeCell ref="D3:F3"/>
    <mergeCell ref="A5:E5"/>
    <mergeCell ref="A6:F6"/>
    <mergeCell ref="A7:B7"/>
    <mergeCell ref="C7:E7"/>
    <mergeCell ref="C8:E8"/>
    <mergeCell ref="A9:B9"/>
    <mergeCell ref="C9:E9"/>
    <mergeCell ref="C10:E10"/>
    <mergeCell ref="B13:F13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8EA49-5016-43C8-92A9-FE48865D742B}">
  <sheetPr>
    <tabColor rgb="FF00B0F0"/>
  </sheetPr>
  <dimension ref="A1:K114"/>
  <sheetViews>
    <sheetView zoomScale="76" zoomScaleNormal="76" workbookViewId="0">
      <selection activeCell="J7" sqref="J7"/>
    </sheetView>
  </sheetViews>
  <sheetFormatPr defaultColWidth="9.140625" defaultRowHeight="12.75" x14ac:dyDescent="0.2"/>
  <cols>
    <col min="1" max="1" width="4.85546875" style="170" customWidth="1"/>
    <col min="2" max="2" width="123.85546875" style="170" customWidth="1"/>
    <col min="3" max="3" width="18" style="170" customWidth="1"/>
    <col min="4" max="4" width="13.7109375" style="170" customWidth="1"/>
    <col min="5" max="5" width="11.42578125" style="170" hidden="1" customWidth="1"/>
    <col min="6" max="6" width="13.5703125" style="170" hidden="1" customWidth="1"/>
    <col min="7" max="7" width="14.42578125" style="170" customWidth="1"/>
    <col min="8" max="16384" width="9.140625" style="170"/>
  </cols>
  <sheetData>
    <row r="1" spans="1:11" x14ac:dyDescent="0.2">
      <c r="D1" s="667"/>
      <c r="E1" s="667"/>
      <c r="F1" s="667"/>
    </row>
    <row r="2" spans="1:11" ht="15" customHeight="1" x14ac:dyDescent="0.2">
      <c r="C2" s="733" t="s">
        <v>910</v>
      </c>
      <c r="D2" s="733"/>
      <c r="E2" s="733"/>
      <c r="F2" s="733"/>
    </row>
    <row r="3" spans="1:11" x14ac:dyDescent="0.2">
      <c r="D3" s="667"/>
      <c r="E3" s="667"/>
      <c r="F3" s="667"/>
    </row>
    <row r="5" spans="1:11" ht="19.5" customHeight="1" x14ac:dyDescent="0.25">
      <c r="A5" s="732" t="s">
        <v>1398</v>
      </c>
      <c r="B5" s="732"/>
      <c r="C5" s="732"/>
      <c r="D5" s="732"/>
      <c r="E5" s="732"/>
      <c r="F5" s="506"/>
      <c r="G5" s="172"/>
    </row>
    <row r="6" spans="1:11" ht="18" customHeight="1" x14ac:dyDescent="0.25">
      <c r="A6" s="669" t="s">
        <v>401</v>
      </c>
      <c r="B6" s="669"/>
      <c r="C6" s="669"/>
      <c r="D6" s="669"/>
      <c r="E6" s="669"/>
      <c r="F6" s="669"/>
      <c r="G6" s="172"/>
    </row>
    <row r="7" spans="1:11" ht="21.75" customHeight="1" x14ac:dyDescent="0.25">
      <c r="A7" s="669" t="s">
        <v>402</v>
      </c>
      <c r="B7" s="669"/>
      <c r="C7" s="670">
        <v>12</v>
      </c>
      <c r="D7" s="670"/>
      <c r="E7" s="670"/>
      <c r="F7" s="175"/>
      <c r="G7" s="172"/>
    </row>
    <row r="8" spans="1:11" ht="18.75" customHeight="1" x14ac:dyDescent="0.25">
      <c r="A8" s="173"/>
      <c r="B8" s="176" t="s">
        <v>403</v>
      </c>
      <c r="C8" s="670"/>
      <c r="D8" s="670"/>
      <c r="E8" s="670"/>
      <c r="F8" s="174"/>
      <c r="G8" s="172"/>
    </row>
    <row r="9" spans="1:11" ht="17.25" customHeight="1" x14ac:dyDescent="0.25">
      <c r="A9" s="671" t="s">
        <v>404</v>
      </c>
      <c r="B9" s="671"/>
      <c r="C9" s="672">
        <v>4884.3999999999996</v>
      </c>
      <c r="D9" s="672"/>
      <c r="E9" s="672"/>
      <c r="F9" s="176">
        <v>1</v>
      </c>
      <c r="G9" s="172"/>
    </row>
    <row r="10" spans="1:11" ht="18" customHeight="1" x14ac:dyDescent="0.25">
      <c r="A10" s="176"/>
      <c r="B10" s="176" t="s">
        <v>405</v>
      </c>
      <c r="C10" s="672">
        <v>2</v>
      </c>
      <c r="D10" s="672"/>
      <c r="E10" s="672"/>
      <c r="F10" s="177"/>
      <c r="G10" s="172"/>
    </row>
    <row r="11" spans="1:11" ht="107.25" customHeight="1" x14ac:dyDescent="0.2">
      <c r="A11" s="178" t="s">
        <v>407</v>
      </c>
      <c r="B11" s="179" t="s">
        <v>408</v>
      </c>
      <c r="C11" s="179" t="s">
        <v>409</v>
      </c>
      <c r="D11" s="180" t="s">
        <v>410</v>
      </c>
      <c r="E11" s="181" t="s">
        <v>411</v>
      </c>
      <c r="F11" s="182" t="s">
        <v>412</v>
      </c>
      <c r="G11" s="357" t="s">
        <v>1041</v>
      </c>
    </row>
    <row r="12" spans="1:11" ht="18.95" customHeight="1" x14ac:dyDescent="0.2">
      <c r="A12" s="178"/>
      <c r="B12" s="178" t="s">
        <v>788</v>
      </c>
      <c r="C12" s="183"/>
      <c r="D12" s="183"/>
      <c r="E12" s="184"/>
      <c r="F12" s="185"/>
      <c r="G12" s="358">
        <v>0</v>
      </c>
    </row>
    <row r="13" spans="1:11" ht="33" customHeight="1" x14ac:dyDescent="0.25">
      <c r="A13" s="186" t="s">
        <v>413</v>
      </c>
      <c r="B13" s="732" t="s">
        <v>414</v>
      </c>
      <c r="C13" s="732"/>
      <c r="D13" s="732"/>
      <c r="E13" s="732"/>
      <c r="F13" s="732"/>
      <c r="G13" s="172"/>
    </row>
    <row r="14" spans="1:11" ht="155.1" customHeight="1" x14ac:dyDescent="0.3">
      <c r="A14" s="187"/>
      <c r="B14" s="507" t="s">
        <v>415</v>
      </c>
      <c r="C14" s="508"/>
      <c r="D14" s="509">
        <f>E14*F9</f>
        <v>15385.859999999999</v>
      </c>
      <c r="E14" s="509">
        <f>F14*C9</f>
        <v>15385.859999999999</v>
      </c>
      <c r="F14" s="509">
        <f>F15+F16</f>
        <v>3.15</v>
      </c>
      <c r="G14" s="363">
        <v>0</v>
      </c>
      <c r="I14" s="389"/>
      <c r="J14" s="389"/>
    </row>
    <row r="15" spans="1:11" ht="18.95" customHeight="1" x14ac:dyDescent="0.25">
      <c r="A15" s="187"/>
      <c r="B15" s="510" t="s">
        <v>773</v>
      </c>
      <c r="C15" s="508" t="s">
        <v>416</v>
      </c>
      <c r="D15" s="509">
        <f>E15*F9</f>
        <v>732.66</v>
      </c>
      <c r="E15" s="509">
        <f>F15*C9</f>
        <v>732.66</v>
      </c>
      <c r="F15" s="509">
        <v>0.15</v>
      </c>
      <c r="G15" s="363">
        <v>0</v>
      </c>
      <c r="K15" s="391"/>
    </row>
    <row r="16" spans="1:11" ht="23.1" customHeight="1" x14ac:dyDescent="0.25">
      <c r="A16" s="187"/>
      <c r="B16" s="510" t="s">
        <v>417</v>
      </c>
      <c r="C16" s="508" t="s">
        <v>418</v>
      </c>
      <c r="D16" s="509">
        <f>E16*F9</f>
        <v>14653.199999999999</v>
      </c>
      <c r="E16" s="509">
        <f>F16*C9</f>
        <v>14653.199999999999</v>
      </c>
      <c r="F16" s="509">
        <v>3</v>
      </c>
      <c r="G16" s="363">
        <v>0</v>
      </c>
      <c r="K16" s="391"/>
    </row>
    <row r="17" spans="1:11" ht="37.5" customHeight="1" x14ac:dyDescent="0.2">
      <c r="A17" s="192" t="s">
        <v>419</v>
      </c>
      <c r="B17" s="666" t="s">
        <v>420</v>
      </c>
      <c r="C17" s="666"/>
      <c r="D17" s="666"/>
      <c r="E17" s="666"/>
      <c r="F17" s="666"/>
      <c r="G17" s="365"/>
    </row>
    <row r="18" spans="1:11" ht="18" customHeight="1" x14ac:dyDescent="0.3">
      <c r="A18" s="192"/>
      <c r="B18" s="453" t="s">
        <v>421</v>
      </c>
      <c r="C18" s="208" t="s">
        <v>1042</v>
      </c>
      <c r="D18" s="210">
        <f>E18*F9</f>
        <v>17095.399999999998</v>
      </c>
      <c r="E18" s="210">
        <f>F18*C9</f>
        <v>17095.399999999998</v>
      </c>
      <c r="F18" s="210">
        <v>3.5</v>
      </c>
      <c r="G18" s="365">
        <v>9753.51</v>
      </c>
      <c r="H18" s="454">
        <v>3</v>
      </c>
    </row>
    <row r="19" spans="1:11" ht="42.75" customHeight="1" x14ac:dyDescent="0.3">
      <c r="A19" s="192"/>
      <c r="B19" s="511" t="s">
        <v>423</v>
      </c>
      <c r="C19" s="508" t="s">
        <v>416</v>
      </c>
      <c r="D19" s="512">
        <f>E19*F9</f>
        <v>488.44</v>
      </c>
      <c r="E19" s="512">
        <f>F19*C9</f>
        <v>488.44</v>
      </c>
      <c r="F19" s="512">
        <v>0.1</v>
      </c>
      <c r="G19" s="369">
        <v>0</v>
      </c>
    </row>
    <row r="20" spans="1:11" ht="14.25" customHeight="1" x14ac:dyDescent="0.25">
      <c r="A20" s="192"/>
      <c r="B20" s="513" t="s">
        <v>424</v>
      </c>
      <c r="C20" s="514" t="s">
        <v>422</v>
      </c>
      <c r="D20" s="514">
        <v>0</v>
      </c>
      <c r="E20" s="514">
        <v>0</v>
      </c>
      <c r="F20" s="375">
        <v>0</v>
      </c>
      <c r="G20" s="365">
        <v>0</v>
      </c>
    </row>
    <row r="21" spans="1:11" ht="18" customHeight="1" x14ac:dyDescent="0.25">
      <c r="A21" s="192"/>
      <c r="B21" s="513" t="s">
        <v>425</v>
      </c>
      <c r="C21" s="514" t="s">
        <v>422</v>
      </c>
      <c r="D21" s="514">
        <v>0</v>
      </c>
      <c r="E21" s="514">
        <v>0</v>
      </c>
      <c r="F21" s="514">
        <v>0</v>
      </c>
      <c r="G21" s="365">
        <v>0</v>
      </c>
    </row>
    <row r="22" spans="1:11" ht="39.75" customHeight="1" x14ac:dyDescent="0.3">
      <c r="A22" s="200"/>
      <c r="B22" s="396" t="s">
        <v>426</v>
      </c>
      <c r="C22" s="318"/>
      <c r="D22" s="203">
        <f>E22*F9</f>
        <v>11966.78</v>
      </c>
      <c r="E22" s="204">
        <f>F22*C9</f>
        <v>11966.78</v>
      </c>
      <c r="F22" s="204">
        <v>2.4500000000000002</v>
      </c>
      <c r="G22" s="205">
        <f>G23</f>
        <v>11966.78</v>
      </c>
    </row>
    <row r="23" spans="1:11" ht="65.099999999999994" customHeight="1" x14ac:dyDescent="0.25">
      <c r="A23" s="206"/>
      <c r="B23" s="397" t="s">
        <v>427</v>
      </c>
      <c r="C23" s="208" t="s">
        <v>416</v>
      </c>
      <c r="D23" s="208">
        <f>E23*F9</f>
        <v>11966.78</v>
      </c>
      <c r="E23" s="208">
        <f>F23*C9</f>
        <v>11966.78</v>
      </c>
      <c r="F23" s="208">
        <v>2.4500000000000002</v>
      </c>
      <c r="G23" s="278">
        <f>D23</f>
        <v>11966.78</v>
      </c>
      <c r="H23" s="170">
        <v>2</v>
      </c>
      <c r="K23" s="391"/>
    </row>
    <row r="24" spans="1:11" ht="68.25" customHeight="1" x14ac:dyDescent="0.2">
      <c r="A24" s="206"/>
      <c r="B24" s="515" t="s">
        <v>790</v>
      </c>
      <c r="C24" s="208" t="s">
        <v>430</v>
      </c>
      <c r="D24" s="208">
        <f>E24*F9</f>
        <v>4737.8679999999995</v>
      </c>
      <c r="E24" s="208">
        <f>F24*C9</f>
        <v>4737.8679999999995</v>
      </c>
      <c r="F24" s="210">
        <v>0.97</v>
      </c>
      <c r="G24" s="205">
        <f>D24</f>
        <v>4737.8679999999995</v>
      </c>
      <c r="H24" s="170">
        <v>0.47</v>
      </c>
      <c r="K24" s="391"/>
    </row>
    <row r="25" spans="1:11" ht="18" customHeight="1" x14ac:dyDescent="0.3">
      <c r="A25" s="211"/>
      <c r="B25" s="396" t="s">
        <v>431</v>
      </c>
      <c r="C25" s="318" t="s">
        <v>416</v>
      </c>
      <c r="D25" s="203">
        <f>E25*F9</f>
        <v>6349.7199999999993</v>
      </c>
      <c r="E25" s="204">
        <f>F25*C9</f>
        <v>6349.7199999999993</v>
      </c>
      <c r="F25" s="204">
        <f>F28+F26</f>
        <v>1.3</v>
      </c>
      <c r="G25" s="205">
        <f>G26+G28</f>
        <v>5861.28</v>
      </c>
      <c r="K25" s="391"/>
    </row>
    <row r="26" spans="1:11" ht="15.95" customHeight="1" x14ac:dyDescent="0.25">
      <c r="A26" s="206"/>
      <c r="B26" s="460" t="s">
        <v>432</v>
      </c>
      <c r="C26" s="674" t="s">
        <v>428</v>
      </c>
      <c r="D26" s="675">
        <f>E26*F9</f>
        <v>5861.28</v>
      </c>
      <c r="E26" s="675">
        <f>F26*C9</f>
        <v>5861.28</v>
      </c>
      <c r="F26" s="675">
        <v>1.2</v>
      </c>
      <c r="G26" s="676">
        <f>D26</f>
        <v>5861.28</v>
      </c>
    </row>
    <row r="27" spans="1:11" ht="29.1" customHeight="1" x14ac:dyDescent="0.25">
      <c r="A27" s="206"/>
      <c r="B27" s="460" t="s">
        <v>433</v>
      </c>
      <c r="C27" s="674"/>
      <c r="D27" s="675"/>
      <c r="E27" s="675"/>
      <c r="F27" s="675"/>
      <c r="G27" s="677"/>
      <c r="K27" s="391"/>
    </row>
    <row r="28" spans="1:11" ht="21" customHeight="1" x14ac:dyDescent="0.2">
      <c r="A28" s="206"/>
      <c r="B28" s="516" t="s">
        <v>791</v>
      </c>
      <c r="C28" s="213" t="s">
        <v>416</v>
      </c>
      <c r="D28" s="208">
        <f>E28*F9</f>
        <v>488.44</v>
      </c>
      <c r="E28" s="208">
        <f>F28*C9</f>
        <v>488.44</v>
      </c>
      <c r="F28" s="208">
        <v>0.1</v>
      </c>
      <c r="G28" s="365">
        <v>0</v>
      </c>
      <c r="H28" s="170">
        <v>0.1</v>
      </c>
    </row>
    <row r="29" spans="1:11" ht="39" customHeight="1" x14ac:dyDescent="0.3">
      <c r="A29" s="206"/>
      <c r="B29" s="396" t="s">
        <v>435</v>
      </c>
      <c r="C29" s="318" t="s">
        <v>416</v>
      </c>
      <c r="D29" s="208">
        <f>E29*F9</f>
        <v>0</v>
      </c>
      <c r="E29" s="208">
        <f>F29*C9</f>
        <v>0</v>
      </c>
      <c r="F29" s="210">
        <v>0</v>
      </c>
      <c r="G29" s="365">
        <v>0</v>
      </c>
      <c r="H29" s="454">
        <v>0.1</v>
      </c>
      <c r="I29" s="402"/>
      <c r="J29" s="403"/>
      <c r="K29" s="391"/>
    </row>
    <row r="30" spans="1:11" ht="29.25" customHeight="1" x14ac:dyDescent="0.3">
      <c r="A30" s="206"/>
      <c r="B30" s="396" t="s">
        <v>883</v>
      </c>
      <c r="C30" s="318" t="s">
        <v>1049</v>
      </c>
      <c r="D30" s="208">
        <v>0</v>
      </c>
      <c r="E30" s="208">
        <v>0</v>
      </c>
      <c r="F30" s="210">
        <v>0</v>
      </c>
      <c r="G30" s="365">
        <v>25073.03</v>
      </c>
      <c r="H30" s="454"/>
      <c r="I30" s="402"/>
      <c r="J30" s="403"/>
      <c r="K30" s="391"/>
    </row>
    <row r="31" spans="1:11" ht="21.75" customHeight="1" x14ac:dyDescent="0.3">
      <c r="A31" s="206"/>
      <c r="B31" s="404" t="s">
        <v>1048</v>
      </c>
      <c r="C31" s="514" t="s">
        <v>1043</v>
      </c>
      <c r="D31" s="514">
        <f>E31*F9</f>
        <v>1269.944</v>
      </c>
      <c r="E31" s="514">
        <f>F31*C9</f>
        <v>1269.944</v>
      </c>
      <c r="F31" s="216">
        <v>0.26</v>
      </c>
      <c r="G31" s="365">
        <v>0</v>
      </c>
    </row>
    <row r="32" spans="1:11" ht="18" x14ac:dyDescent="0.25">
      <c r="A32" s="202"/>
      <c r="B32" s="405" t="s">
        <v>439</v>
      </c>
      <c r="C32" s="208"/>
      <c r="D32" s="203">
        <f>E32*F9</f>
        <v>23542.807999999997</v>
      </c>
      <c r="E32" s="204">
        <f>E19+E22+E24+E25+E29</f>
        <v>23542.807999999997</v>
      </c>
      <c r="F32" s="204">
        <f>F19+F22+F25+F29+F31+F24+F18</f>
        <v>8.58</v>
      </c>
      <c r="G32" s="471">
        <f>G25+G24+G22+G30+G18</f>
        <v>57392.468000000001</v>
      </c>
      <c r="I32" s="406"/>
      <c r="J32" s="406"/>
    </row>
    <row r="33" spans="1:11" ht="22.5" customHeight="1" x14ac:dyDescent="0.2">
      <c r="A33" s="192" t="s">
        <v>440</v>
      </c>
      <c r="B33" s="678" t="s">
        <v>441</v>
      </c>
      <c r="C33" s="678"/>
      <c r="D33" s="678"/>
      <c r="E33" s="678"/>
      <c r="F33" s="678"/>
      <c r="G33" s="365"/>
    </row>
    <row r="34" spans="1:11" ht="18.95" customHeight="1" x14ac:dyDescent="0.3">
      <c r="A34" s="680"/>
      <c r="B34" s="396" t="s">
        <v>442</v>
      </c>
      <c r="C34" s="318" t="s">
        <v>1042</v>
      </c>
      <c r="D34" s="204">
        <f>E34*12</f>
        <v>204558.67200000002</v>
      </c>
      <c r="E34" s="210">
        <f>F34*C9</f>
        <v>17046.556</v>
      </c>
      <c r="F34" s="210">
        <f>F35+F37</f>
        <v>3.49</v>
      </c>
      <c r="G34" s="205">
        <f>G35+G37</f>
        <v>433.28</v>
      </c>
      <c r="K34" s="391"/>
    </row>
    <row r="35" spans="1:11" ht="15" customHeight="1" x14ac:dyDescent="0.2">
      <c r="A35" s="680"/>
      <c r="B35" s="407" t="s">
        <v>443</v>
      </c>
      <c r="C35" s="318" t="s">
        <v>765</v>
      </c>
      <c r="D35" s="681">
        <f>E35*F9</f>
        <v>15825.456</v>
      </c>
      <c r="E35" s="683">
        <f>F35*C9</f>
        <v>15825.456</v>
      </c>
      <c r="F35" s="683">
        <v>3.24</v>
      </c>
      <c r="G35" s="676">
        <v>0</v>
      </c>
      <c r="H35" s="734">
        <v>2.5</v>
      </c>
    </row>
    <row r="36" spans="1:11" ht="16.149999999999999" customHeight="1" x14ac:dyDescent="0.2">
      <c r="A36" s="680"/>
      <c r="B36" s="408" t="s">
        <v>445</v>
      </c>
      <c r="C36" s="318" t="s">
        <v>1044</v>
      </c>
      <c r="D36" s="682"/>
      <c r="E36" s="684"/>
      <c r="F36" s="684"/>
      <c r="G36" s="679"/>
      <c r="H36" s="734"/>
    </row>
    <row r="37" spans="1:11" ht="14.25" customHeight="1" x14ac:dyDescent="0.2">
      <c r="A37" s="206"/>
      <c r="B37" s="407" t="s">
        <v>448</v>
      </c>
      <c r="C37" s="208"/>
      <c r="D37" s="220">
        <f>E37*F9</f>
        <v>1221.0999999999999</v>
      </c>
      <c r="E37" s="208">
        <f>F37*C9</f>
        <v>1221.0999999999999</v>
      </c>
      <c r="F37" s="208">
        <v>0.25</v>
      </c>
      <c r="G37" s="356">
        <v>433.28</v>
      </c>
      <c r="K37" s="391"/>
    </row>
    <row r="38" spans="1:11" ht="54" customHeight="1" x14ac:dyDescent="0.3">
      <c r="A38" s="206"/>
      <c r="B38" s="396" t="s">
        <v>449</v>
      </c>
      <c r="C38" s="318" t="s">
        <v>1042</v>
      </c>
      <c r="D38" s="204">
        <f>E38*F9</f>
        <v>13432.099999999999</v>
      </c>
      <c r="E38" s="204">
        <f>F38*C9</f>
        <v>13432.099999999999</v>
      </c>
      <c r="F38" s="204">
        <f>F39</f>
        <v>2.75</v>
      </c>
      <c r="G38" s="205">
        <f>G39</f>
        <v>5000</v>
      </c>
      <c r="K38" s="391"/>
    </row>
    <row r="39" spans="1:11" ht="14.25" customHeight="1" x14ac:dyDescent="0.25">
      <c r="A39" s="221"/>
      <c r="B39" s="407" t="s">
        <v>450</v>
      </c>
      <c r="C39" s="318"/>
      <c r="D39" s="685">
        <f>E39*F9</f>
        <v>13432.099999999999</v>
      </c>
      <c r="E39" s="685">
        <f>F39*C9</f>
        <v>13432.099999999999</v>
      </c>
      <c r="F39" s="685">
        <v>2.75</v>
      </c>
      <c r="G39" s="676">
        <v>5000</v>
      </c>
    </row>
    <row r="40" spans="1:11" ht="14.25" customHeight="1" x14ac:dyDescent="0.2">
      <c r="A40" s="202"/>
      <c r="B40" s="407" t="s">
        <v>453</v>
      </c>
      <c r="C40" s="318"/>
      <c r="D40" s="685"/>
      <c r="E40" s="685"/>
      <c r="F40" s="685"/>
      <c r="G40" s="679"/>
      <c r="H40" s="734">
        <v>2.5</v>
      </c>
    </row>
    <row r="41" spans="1:11" ht="24.75" customHeight="1" x14ac:dyDescent="0.2">
      <c r="A41" s="202"/>
      <c r="B41" s="409" t="s">
        <v>454</v>
      </c>
      <c r="C41" s="410"/>
      <c r="D41" s="685"/>
      <c r="E41" s="685"/>
      <c r="F41" s="685"/>
      <c r="G41" s="679"/>
      <c r="H41" s="734"/>
      <c r="K41" s="391"/>
    </row>
    <row r="42" spans="1:11" ht="16.149999999999999" customHeight="1" x14ac:dyDescent="0.2">
      <c r="A42" s="202"/>
      <c r="B42" s="409" t="s">
        <v>1045</v>
      </c>
      <c r="C42" s="410"/>
      <c r="D42" s="685"/>
      <c r="E42" s="685"/>
      <c r="F42" s="685"/>
      <c r="G42" s="677"/>
    </row>
    <row r="43" spans="1:11" ht="27" customHeight="1" x14ac:dyDescent="0.25">
      <c r="A43" s="202"/>
      <c r="B43" s="517" t="s">
        <v>457</v>
      </c>
      <c r="C43" s="514" t="s">
        <v>422</v>
      </c>
      <c r="D43" s="514">
        <f>E43*F9</f>
        <v>0</v>
      </c>
      <c r="E43" s="514">
        <f>F43*C9</f>
        <v>0</v>
      </c>
      <c r="F43" s="514">
        <v>0</v>
      </c>
      <c r="G43" s="365">
        <v>0</v>
      </c>
      <c r="H43" s="454">
        <v>2.6</v>
      </c>
    </row>
    <row r="44" spans="1:11" ht="39.75" customHeight="1" x14ac:dyDescent="0.25">
      <c r="A44" s="202"/>
      <c r="B44" s="517" t="s">
        <v>458</v>
      </c>
      <c r="C44" s="518" t="s">
        <v>455</v>
      </c>
      <c r="D44" s="514">
        <f>E44*F9</f>
        <v>0</v>
      </c>
      <c r="E44" s="514">
        <f>F44*C9</f>
        <v>0</v>
      </c>
      <c r="F44" s="514">
        <v>0</v>
      </c>
      <c r="G44" s="365">
        <v>0</v>
      </c>
    </row>
    <row r="45" spans="1:11" ht="55.5" customHeight="1" x14ac:dyDescent="0.2">
      <c r="A45" s="192"/>
      <c r="B45" s="413" t="s">
        <v>646</v>
      </c>
      <c r="C45" s="208" t="s">
        <v>416</v>
      </c>
      <c r="D45" s="204">
        <f>E45*F9</f>
        <v>244.22</v>
      </c>
      <c r="E45" s="204">
        <f>F45*C9</f>
        <v>244.22</v>
      </c>
      <c r="F45" s="204">
        <v>0.05</v>
      </c>
      <c r="G45" s="205">
        <v>0</v>
      </c>
      <c r="I45" s="406"/>
      <c r="J45" s="403"/>
      <c r="K45" s="391"/>
    </row>
    <row r="46" spans="1:11" ht="39" customHeight="1" x14ac:dyDescent="0.3">
      <c r="A46" s="217"/>
      <c r="B46" s="396" t="s">
        <v>459</v>
      </c>
      <c r="C46" s="208" t="s">
        <v>460</v>
      </c>
      <c r="D46" s="227">
        <f>E46*F9</f>
        <v>5861.28</v>
      </c>
      <c r="E46" s="227">
        <f>F46*C9</f>
        <v>5861.28</v>
      </c>
      <c r="F46" s="227">
        <v>1.2</v>
      </c>
      <c r="G46" s="365">
        <f>D46</f>
        <v>5861.28</v>
      </c>
      <c r="K46" s="391"/>
    </row>
    <row r="47" spans="1:11" ht="31.5" customHeight="1" x14ac:dyDescent="0.25">
      <c r="A47" s="217"/>
      <c r="B47" s="517" t="s">
        <v>461</v>
      </c>
      <c r="C47" s="518" t="s">
        <v>455</v>
      </c>
      <c r="D47" s="514">
        <v>0</v>
      </c>
      <c r="E47" s="514">
        <v>0</v>
      </c>
      <c r="F47" s="514">
        <v>0</v>
      </c>
      <c r="G47" s="365">
        <v>0</v>
      </c>
    </row>
    <row r="48" spans="1:11" ht="27.95" customHeight="1" x14ac:dyDescent="0.25">
      <c r="A48" s="217"/>
      <c r="B48" s="519" t="s">
        <v>462</v>
      </c>
      <c r="C48" s="518" t="s">
        <v>455</v>
      </c>
      <c r="D48" s="514">
        <v>0</v>
      </c>
      <c r="E48" s="514">
        <v>0</v>
      </c>
      <c r="F48" s="514">
        <v>0</v>
      </c>
      <c r="G48" s="365">
        <v>0</v>
      </c>
    </row>
    <row r="49" spans="1:11" ht="31.5" customHeight="1" x14ac:dyDescent="0.25">
      <c r="A49" s="226"/>
      <c r="B49" s="380" t="s">
        <v>463</v>
      </c>
      <c r="C49" s="208"/>
      <c r="D49" s="230">
        <f>E49*F9</f>
        <v>36584.155999999995</v>
      </c>
      <c r="E49" s="210">
        <f>F49*C9</f>
        <v>36584.155999999995</v>
      </c>
      <c r="F49" s="204">
        <f>F46+F45+F38+F34+F43</f>
        <v>7.49</v>
      </c>
      <c r="G49" s="522">
        <f>G46+G45+G38+G34</f>
        <v>11294.56</v>
      </c>
      <c r="I49" s="406"/>
      <c r="J49" s="406"/>
    </row>
    <row r="50" spans="1:11" ht="33" customHeight="1" x14ac:dyDescent="0.25">
      <c r="A50" s="226" t="s">
        <v>464</v>
      </c>
      <c r="B50" s="678" t="s">
        <v>794</v>
      </c>
      <c r="C50" s="678"/>
      <c r="D50" s="678"/>
      <c r="E50" s="678"/>
      <c r="F50" s="678"/>
      <c r="G50" s="365"/>
    </row>
    <row r="51" spans="1:11" ht="33" customHeight="1" x14ac:dyDescent="0.25">
      <c r="A51" s="226"/>
      <c r="B51" s="421" t="s">
        <v>466</v>
      </c>
      <c r="C51" s="208" t="s">
        <v>467</v>
      </c>
      <c r="D51" s="208">
        <v>0</v>
      </c>
      <c r="E51" s="208">
        <v>0</v>
      </c>
      <c r="F51" s="208">
        <v>0</v>
      </c>
      <c r="G51" s="365">
        <v>4154.57</v>
      </c>
      <c r="I51" s="170">
        <v>4154.57</v>
      </c>
      <c r="J51" s="170">
        <v>2120.36</v>
      </c>
    </row>
    <row r="52" spans="1:11" ht="33" customHeight="1" x14ac:dyDescent="0.25">
      <c r="A52" s="226"/>
      <c r="B52" s="421" t="s">
        <v>468</v>
      </c>
      <c r="C52" s="208" t="s">
        <v>467</v>
      </c>
      <c r="D52" s="208">
        <v>0</v>
      </c>
      <c r="E52" s="208">
        <v>0</v>
      </c>
      <c r="F52" s="208">
        <v>0</v>
      </c>
      <c r="G52" s="365">
        <v>13701.85</v>
      </c>
    </row>
    <row r="53" spans="1:11" ht="33" customHeight="1" x14ac:dyDescent="0.25">
      <c r="A53" s="226"/>
      <c r="B53" s="421" t="s">
        <v>759</v>
      </c>
      <c r="C53" s="208" t="s">
        <v>467</v>
      </c>
      <c r="D53" s="208">
        <v>0</v>
      </c>
      <c r="E53" s="208">
        <v>0</v>
      </c>
      <c r="F53" s="208">
        <v>0</v>
      </c>
      <c r="G53" s="365">
        <v>986.63</v>
      </c>
    </row>
    <row r="54" spans="1:11" ht="33" customHeight="1" x14ac:dyDescent="0.25">
      <c r="A54" s="226"/>
      <c r="B54" s="421" t="s">
        <v>469</v>
      </c>
      <c r="C54" s="208" t="s">
        <v>467</v>
      </c>
      <c r="D54" s="208">
        <v>0</v>
      </c>
      <c r="E54" s="208">
        <v>0</v>
      </c>
      <c r="F54" s="208">
        <v>0</v>
      </c>
      <c r="G54" s="365">
        <v>614.35</v>
      </c>
    </row>
    <row r="55" spans="1:11" ht="33" customHeight="1" x14ac:dyDescent="0.25">
      <c r="A55" s="226"/>
      <c r="B55" s="210" t="s">
        <v>470</v>
      </c>
      <c r="C55" s="210"/>
      <c r="D55" s="210">
        <v>0</v>
      </c>
      <c r="E55" s="210">
        <v>0</v>
      </c>
      <c r="F55" s="210">
        <v>0</v>
      </c>
      <c r="G55" s="363">
        <f>SUM(G51:G54)</f>
        <v>19457.399999999998</v>
      </c>
    </row>
    <row r="56" spans="1:11" ht="16.7" customHeight="1" x14ac:dyDescent="0.25">
      <c r="A56" s="235" t="s">
        <v>795</v>
      </c>
      <c r="B56" s="678" t="s">
        <v>471</v>
      </c>
      <c r="C56" s="678"/>
      <c r="D56" s="678"/>
      <c r="E56" s="678"/>
      <c r="F56" s="678"/>
      <c r="G56" s="365"/>
    </row>
    <row r="57" spans="1:11" ht="16.7" customHeight="1" x14ac:dyDescent="0.25">
      <c r="A57" s="221"/>
      <c r="B57" s="420" t="s">
        <v>472</v>
      </c>
      <c r="C57" s="422" t="s">
        <v>416</v>
      </c>
      <c r="D57" s="237">
        <f>E57*F9</f>
        <v>9719.9560000000001</v>
      </c>
      <c r="E57" s="227">
        <f>F57*C9</f>
        <v>9719.9560000000001</v>
      </c>
      <c r="F57" s="227">
        <v>1.99</v>
      </c>
      <c r="G57" s="205">
        <f>D57+J57</f>
        <v>11679.956</v>
      </c>
      <c r="J57" s="170">
        <v>1960</v>
      </c>
    </row>
    <row r="58" spans="1:11" ht="62.25" customHeight="1" x14ac:dyDescent="0.25">
      <c r="A58" s="221"/>
      <c r="B58" s="421" t="s">
        <v>1046</v>
      </c>
      <c r="C58" s="422"/>
      <c r="D58" s="238"/>
      <c r="E58" s="238"/>
      <c r="F58" s="227"/>
      <c r="G58" s="205"/>
    </row>
    <row r="59" spans="1:11" ht="18" customHeight="1" x14ac:dyDescent="0.3">
      <c r="A59" s="235"/>
      <c r="B59" s="420" t="s">
        <v>476</v>
      </c>
      <c r="C59" s="375"/>
      <c r="D59" s="237">
        <f>E59*F9</f>
        <v>103598.124</v>
      </c>
      <c r="E59" s="227">
        <f>F59*C9</f>
        <v>103598.124</v>
      </c>
      <c r="F59" s="241">
        <f>F57+F49+F32+F14</f>
        <v>21.21</v>
      </c>
      <c r="G59" s="205">
        <f>G57+G49+G32+G14</f>
        <v>80366.983999999997</v>
      </c>
    </row>
    <row r="60" spans="1:11" ht="21" customHeight="1" x14ac:dyDescent="0.3">
      <c r="A60" s="235"/>
      <c r="B60" s="380"/>
      <c r="C60" s="375"/>
      <c r="D60" s="237"/>
      <c r="E60" s="227"/>
      <c r="F60" s="241"/>
      <c r="G60" s="205"/>
    </row>
    <row r="61" spans="1:11" ht="18.95" customHeight="1" x14ac:dyDescent="0.25">
      <c r="A61" s="243"/>
      <c r="B61" s="380" t="s">
        <v>1047</v>
      </c>
      <c r="C61" s="233" t="s">
        <v>416</v>
      </c>
      <c r="D61" s="237">
        <f>E61*F9</f>
        <v>8743.0759999999991</v>
      </c>
      <c r="E61" s="227">
        <f>F61*C9</f>
        <v>8743.0759999999991</v>
      </c>
      <c r="F61" s="227">
        <v>1.79</v>
      </c>
      <c r="G61" s="205">
        <v>0</v>
      </c>
      <c r="I61" s="170">
        <v>0.05</v>
      </c>
      <c r="K61" s="391"/>
    </row>
    <row r="62" spans="1:11" ht="18.95" customHeight="1" x14ac:dyDescent="0.25">
      <c r="A62" s="243"/>
      <c r="B62" s="423" t="s">
        <v>923</v>
      </c>
      <c r="C62" s="423"/>
      <c r="D62" s="245">
        <f>E62*F9</f>
        <v>112341.2</v>
      </c>
      <c r="E62" s="246">
        <f>F62*C9</f>
        <v>112341.2</v>
      </c>
      <c r="F62" s="246">
        <f>F59+F60+F61</f>
        <v>23</v>
      </c>
      <c r="G62" s="205">
        <f>G59+G61</f>
        <v>80366.983999999997</v>
      </c>
      <c r="I62" s="170">
        <v>116736.5</v>
      </c>
    </row>
    <row r="63" spans="1:11" ht="21" customHeight="1" x14ac:dyDescent="0.2">
      <c r="A63" s="381"/>
      <c r="B63" s="380" t="s">
        <v>920</v>
      </c>
      <c r="C63" s="408"/>
      <c r="D63" s="242"/>
      <c r="E63" s="242"/>
      <c r="F63" s="424"/>
      <c r="G63" s="369">
        <v>0</v>
      </c>
    </row>
    <row r="64" spans="1:11" ht="24" customHeight="1" x14ac:dyDescent="0.25">
      <c r="A64" s="520"/>
      <c r="B64" s="259" t="s">
        <v>647</v>
      </c>
      <c r="C64" s="408"/>
      <c r="D64" s="408"/>
      <c r="E64" s="408"/>
      <c r="F64" s="424"/>
      <c r="G64" s="234">
        <f>G63-G62</f>
        <v>-80366.983999999997</v>
      </c>
    </row>
    <row r="65" spans="1:7" ht="15.75" x14ac:dyDescent="0.25">
      <c r="A65" s="249"/>
      <c r="B65" s="425"/>
      <c r="C65" s="426"/>
      <c r="D65" s="426"/>
      <c r="E65" s="426"/>
      <c r="F65" s="424"/>
      <c r="G65" s="254"/>
    </row>
    <row r="66" spans="1:7" ht="15.75" x14ac:dyDescent="0.25">
      <c r="A66" s="249"/>
      <c r="B66" s="250" t="s">
        <v>663</v>
      </c>
      <c r="C66" s="249"/>
      <c r="D66" s="249"/>
      <c r="E66" s="249"/>
      <c r="F66" s="172"/>
      <c r="G66" s="254">
        <f>G67-G68</f>
        <v>161266.93</v>
      </c>
    </row>
    <row r="67" spans="1:7" ht="15.75" x14ac:dyDescent="0.25">
      <c r="A67" s="251">
        <v>0.06</v>
      </c>
      <c r="B67" s="250" t="s">
        <v>921</v>
      </c>
      <c r="C67" s="249"/>
      <c r="D67" s="249"/>
      <c r="E67" s="249"/>
      <c r="F67" s="172"/>
      <c r="G67" s="254">
        <v>161266.93</v>
      </c>
    </row>
    <row r="68" spans="1:7" x14ac:dyDescent="0.2">
      <c r="A68" s="252"/>
      <c r="B68" s="252" t="s">
        <v>920</v>
      </c>
      <c r="C68" s="252"/>
      <c r="D68" s="252"/>
      <c r="E68" s="252"/>
      <c r="G68" s="170">
        <v>0</v>
      </c>
    </row>
    <row r="69" spans="1:7" x14ac:dyDescent="0.2">
      <c r="B69" s="170" t="s">
        <v>1016</v>
      </c>
      <c r="C69" s="253"/>
      <c r="D69" s="253"/>
      <c r="E69" s="253"/>
      <c r="G69" s="170">
        <v>0</v>
      </c>
    </row>
    <row r="70" spans="1:7" x14ac:dyDescent="0.2">
      <c r="C70" s="253"/>
      <c r="D70" s="253"/>
      <c r="E70" s="253"/>
    </row>
    <row r="71" spans="1:7" x14ac:dyDescent="0.2">
      <c r="C71" s="253"/>
      <c r="D71" s="253"/>
      <c r="E71" s="253"/>
    </row>
    <row r="72" spans="1:7" x14ac:dyDescent="0.2">
      <c r="C72" s="253"/>
      <c r="D72" s="253"/>
      <c r="E72" s="253"/>
    </row>
    <row r="73" spans="1:7" x14ac:dyDescent="0.2">
      <c r="C73" s="253"/>
      <c r="D73" s="253"/>
      <c r="E73" s="253"/>
    </row>
    <row r="74" spans="1:7" x14ac:dyDescent="0.2">
      <c r="C74" s="253"/>
      <c r="D74" s="253"/>
      <c r="E74" s="253"/>
    </row>
    <row r="75" spans="1:7" x14ac:dyDescent="0.2">
      <c r="C75" s="253"/>
      <c r="D75" s="253"/>
      <c r="E75" s="253"/>
    </row>
    <row r="76" spans="1:7" x14ac:dyDescent="0.2">
      <c r="C76" s="253"/>
      <c r="D76" s="253"/>
      <c r="E76" s="253"/>
    </row>
    <row r="77" spans="1:7" x14ac:dyDescent="0.2">
      <c r="C77" s="253"/>
      <c r="D77" s="253"/>
      <c r="E77" s="253"/>
    </row>
    <row r="78" spans="1:7" x14ac:dyDescent="0.2">
      <c r="C78" s="253"/>
      <c r="D78" s="253"/>
      <c r="E78" s="253"/>
    </row>
    <row r="79" spans="1:7" x14ac:dyDescent="0.2">
      <c r="C79" s="253"/>
      <c r="D79" s="253"/>
      <c r="E79" s="253"/>
    </row>
    <row r="80" spans="1:7" x14ac:dyDescent="0.2">
      <c r="C80" s="253"/>
      <c r="D80" s="253"/>
      <c r="E80" s="253"/>
    </row>
    <row r="81" spans="3:5" x14ac:dyDescent="0.2">
      <c r="C81" s="253"/>
      <c r="D81" s="253"/>
      <c r="E81" s="253"/>
    </row>
    <row r="82" spans="3:5" x14ac:dyDescent="0.2">
      <c r="C82" s="253"/>
      <c r="D82" s="253"/>
      <c r="E82" s="253"/>
    </row>
    <row r="83" spans="3:5" x14ac:dyDescent="0.2">
      <c r="C83" s="253"/>
      <c r="D83" s="253"/>
      <c r="E83" s="253"/>
    </row>
    <row r="84" spans="3:5" x14ac:dyDescent="0.2">
      <c r="C84" s="253"/>
      <c r="D84" s="253"/>
      <c r="E84" s="253"/>
    </row>
    <row r="85" spans="3:5" x14ac:dyDescent="0.2">
      <c r="C85" s="253"/>
      <c r="D85" s="253"/>
      <c r="E85" s="253"/>
    </row>
    <row r="86" spans="3:5" x14ac:dyDescent="0.2">
      <c r="C86" s="253"/>
      <c r="D86" s="253"/>
      <c r="E86" s="253"/>
    </row>
    <row r="87" spans="3:5" x14ac:dyDescent="0.2">
      <c r="C87" s="253"/>
      <c r="D87" s="253"/>
      <c r="E87" s="253"/>
    </row>
    <row r="88" spans="3:5" x14ac:dyDescent="0.2">
      <c r="C88" s="253"/>
      <c r="D88" s="253"/>
      <c r="E88" s="253"/>
    </row>
    <row r="89" spans="3:5" x14ac:dyDescent="0.2">
      <c r="C89" s="253"/>
      <c r="D89" s="253"/>
      <c r="E89" s="253"/>
    </row>
    <row r="90" spans="3:5" x14ac:dyDescent="0.2">
      <c r="C90" s="253"/>
      <c r="D90" s="253"/>
      <c r="E90" s="253"/>
    </row>
    <row r="91" spans="3:5" x14ac:dyDescent="0.2">
      <c r="C91" s="253"/>
      <c r="D91" s="253"/>
      <c r="E91" s="253"/>
    </row>
    <row r="92" spans="3:5" x14ac:dyDescent="0.2">
      <c r="C92" s="253"/>
      <c r="D92" s="253"/>
      <c r="E92" s="253"/>
    </row>
    <row r="93" spans="3:5" x14ac:dyDescent="0.2">
      <c r="C93" s="253"/>
      <c r="D93" s="253"/>
      <c r="E93" s="253"/>
    </row>
    <row r="94" spans="3:5" x14ac:dyDescent="0.2">
      <c r="C94" s="253"/>
      <c r="D94" s="253"/>
      <c r="E94" s="253"/>
    </row>
    <row r="95" spans="3:5" x14ac:dyDescent="0.2">
      <c r="C95" s="253"/>
      <c r="D95" s="253"/>
      <c r="E95" s="253"/>
    </row>
    <row r="96" spans="3:5" x14ac:dyDescent="0.2">
      <c r="C96" s="253"/>
      <c r="D96" s="253"/>
      <c r="E96" s="253"/>
    </row>
    <row r="97" spans="3:5" x14ac:dyDescent="0.2">
      <c r="C97" s="253"/>
      <c r="D97" s="253"/>
      <c r="E97" s="253"/>
    </row>
    <row r="98" spans="3:5" x14ac:dyDescent="0.2">
      <c r="C98" s="253"/>
      <c r="D98" s="253"/>
      <c r="E98" s="253"/>
    </row>
    <row r="99" spans="3:5" x14ac:dyDescent="0.2">
      <c r="C99" s="253"/>
      <c r="D99" s="253"/>
      <c r="E99" s="253"/>
    </row>
    <row r="100" spans="3:5" x14ac:dyDescent="0.2">
      <c r="C100" s="253"/>
      <c r="D100" s="253"/>
      <c r="E100" s="253"/>
    </row>
    <row r="101" spans="3:5" x14ac:dyDescent="0.2">
      <c r="C101" s="253"/>
      <c r="D101" s="253"/>
      <c r="E101" s="253"/>
    </row>
    <row r="102" spans="3:5" x14ac:dyDescent="0.2">
      <c r="C102" s="253"/>
      <c r="D102" s="253"/>
      <c r="E102" s="253"/>
    </row>
    <row r="103" spans="3:5" x14ac:dyDescent="0.2">
      <c r="C103" s="253"/>
      <c r="D103" s="253"/>
      <c r="E103" s="253"/>
    </row>
    <row r="104" spans="3:5" x14ac:dyDescent="0.2">
      <c r="C104" s="253"/>
      <c r="D104" s="253"/>
      <c r="E104" s="253"/>
    </row>
    <row r="105" spans="3:5" x14ac:dyDescent="0.2">
      <c r="C105" s="253"/>
      <c r="D105" s="253"/>
      <c r="E105" s="253"/>
    </row>
    <row r="106" spans="3:5" x14ac:dyDescent="0.2">
      <c r="C106" s="253"/>
      <c r="D106" s="253"/>
      <c r="E106" s="253"/>
    </row>
    <row r="107" spans="3:5" x14ac:dyDescent="0.2">
      <c r="C107" s="253"/>
      <c r="D107" s="253"/>
      <c r="E107" s="253"/>
    </row>
    <row r="108" spans="3:5" x14ac:dyDescent="0.2">
      <c r="C108" s="253"/>
      <c r="D108" s="253"/>
      <c r="E108" s="253"/>
    </row>
    <row r="109" spans="3:5" x14ac:dyDescent="0.2">
      <c r="C109" s="253"/>
      <c r="D109" s="253"/>
      <c r="E109" s="253"/>
    </row>
    <row r="110" spans="3:5" x14ac:dyDescent="0.2">
      <c r="C110" s="253"/>
      <c r="D110" s="253"/>
      <c r="E110" s="253"/>
    </row>
    <row r="111" spans="3:5" x14ac:dyDescent="0.2">
      <c r="C111" s="253"/>
      <c r="D111" s="253"/>
      <c r="E111" s="253"/>
    </row>
    <row r="112" spans="3:5" x14ac:dyDescent="0.2">
      <c r="C112" s="253"/>
      <c r="D112" s="253"/>
      <c r="E112" s="253"/>
    </row>
    <row r="113" spans="3:5" x14ac:dyDescent="0.2">
      <c r="C113" s="253"/>
      <c r="D113" s="253"/>
      <c r="E113" s="253"/>
    </row>
    <row r="114" spans="3:5" x14ac:dyDescent="0.2">
      <c r="C114" s="253"/>
      <c r="D114" s="253"/>
      <c r="E114" s="253"/>
    </row>
  </sheetData>
  <sheetProtection selectLockedCells="1" selectUnlockedCells="1"/>
  <mergeCells count="32">
    <mergeCell ref="B56:F56"/>
    <mergeCell ref="D39:D42"/>
    <mergeCell ref="E39:E42"/>
    <mergeCell ref="F39:F42"/>
    <mergeCell ref="G39:G42"/>
    <mergeCell ref="G26:G27"/>
    <mergeCell ref="H40:H41"/>
    <mergeCell ref="B50:F50"/>
    <mergeCell ref="A34:A36"/>
    <mergeCell ref="D35:D36"/>
    <mergeCell ref="E35:E36"/>
    <mergeCell ref="F35:F36"/>
    <mergeCell ref="G35:G36"/>
    <mergeCell ref="H35:H36"/>
    <mergeCell ref="B33:F33"/>
    <mergeCell ref="C8:E8"/>
    <mergeCell ref="A9:B9"/>
    <mergeCell ref="C9:E9"/>
    <mergeCell ref="C10:E10"/>
    <mergeCell ref="B13:F13"/>
    <mergeCell ref="B17:F17"/>
    <mergeCell ref="C26:C27"/>
    <mergeCell ref="D26:D27"/>
    <mergeCell ref="E26:E27"/>
    <mergeCell ref="F26:F27"/>
    <mergeCell ref="A7:B7"/>
    <mergeCell ref="C7:E7"/>
    <mergeCell ref="D1:F1"/>
    <mergeCell ref="C2:F2"/>
    <mergeCell ref="D3:F3"/>
    <mergeCell ref="A5:E5"/>
    <mergeCell ref="A6:F6"/>
  </mergeCells>
  <pageMargins left="0.25" right="0.25" top="0.75" bottom="0.75" header="0.3" footer="0.3"/>
  <pageSetup paperSize="9" scale="75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7">
    <tabColor rgb="FF00B0F0"/>
  </sheetPr>
  <dimension ref="A1:L87"/>
  <sheetViews>
    <sheetView topLeftCell="A51" workbookViewId="0">
      <selection activeCell="I54" sqref="I54"/>
    </sheetView>
  </sheetViews>
  <sheetFormatPr defaultRowHeight="15" x14ac:dyDescent="0.25"/>
  <cols>
    <col min="1" max="1" width="4.5703125" customWidth="1"/>
    <col min="2" max="2" width="40.140625" customWidth="1"/>
    <col min="3" max="3" width="11.42578125" customWidth="1"/>
    <col min="4" max="4" width="13.5703125" customWidth="1"/>
    <col min="5" max="5" width="13" customWidth="1"/>
    <col min="6" max="6" width="10" customWidth="1"/>
    <col min="10" max="10" width="10.5703125" customWidth="1"/>
    <col min="12" max="12" width="11.28515625" customWidth="1"/>
  </cols>
  <sheetData>
    <row r="1" spans="1:9" x14ac:dyDescent="0.25">
      <c r="A1" s="1"/>
      <c r="B1" s="1"/>
      <c r="C1" s="2" t="s">
        <v>0</v>
      </c>
      <c r="D1" s="3"/>
      <c r="E1" s="1"/>
    </row>
    <row r="2" spans="1:9" x14ac:dyDescent="0.25">
      <c r="A2" s="1"/>
      <c r="B2" s="14" t="s">
        <v>6</v>
      </c>
      <c r="C2" s="2"/>
      <c r="D2" s="3"/>
      <c r="E2" s="1"/>
    </row>
    <row r="3" spans="1:9" x14ac:dyDescent="0.25">
      <c r="A3" s="1"/>
      <c r="B3" s="14" t="s">
        <v>7</v>
      </c>
      <c r="C3" s="2"/>
      <c r="D3" s="3"/>
      <c r="E3" s="1"/>
    </row>
    <row r="4" spans="1:9" x14ac:dyDescent="0.25">
      <c r="A4" s="1"/>
      <c r="B4" s="14" t="s">
        <v>8</v>
      </c>
      <c r="C4" s="2"/>
      <c r="D4" s="3"/>
      <c r="E4" s="1"/>
    </row>
    <row r="5" spans="1:9" x14ac:dyDescent="0.25">
      <c r="A5" s="4"/>
      <c r="B5" s="629" t="s">
        <v>669</v>
      </c>
      <c r="C5" s="629"/>
      <c r="D5" s="629"/>
      <c r="E5" s="629"/>
    </row>
    <row r="6" spans="1:9" x14ac:dyDescent="0.25">
      <c r="A6" s="4"/>
      <c r="B6" s="20"/>
      <c r="C6" s="21"/>
      <c r="D6" s="21"/>
      <c r="E6" s="21"/>
    </row>
    <row r="7" spans="1:9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9" ht="18.75" customHeight="1" x14ac:dyDescent="0.25">
      <c r="A8" s="4"/>
      <c r="B8" s="23" t="s">
        <v>650</v>
      </c>
      <c r="C8" s="21"/>
      <c r="D8" s="21"/>
      <c r="E8" s="21"/>
    </row>
    <row r="9" spans="1:9" x14ac:dyDescent="0.25">
      <c r="A9" s="4"/>
      <c r="B9" s="630" t="s">
        <v>11</v>
      </c>
      <c r="C9" s="630"/>
      <c r="D9" s="21"/>
      <c r="E9" s="21"/>
    </row>
    <row r="10" spans="1:9" ht="14.25" customHeight="1" x14ac:dyDescent="0.25">
      <c r="A10" s="4"/>
      <c r="B10" s="630" t="s">
        <v>62</v>
      </c>
      <c r="C10" s="630"/>
      <c r="D10" s="630"/>
      <c r="E10" s="630"/>
    </row>
    <row r="11" spans="1:9" ht="15" customHeight="1" x14ac:dyDescent="0.25">
      <c r="A11" s="4"/>
      <c r="B11" s="630" t="s">
        <v>12</v>
      </c>
      <c r="C11" s="630"/>
      <c r="D11" s="630"/>
      <c r="E11" s="630"/>
      <c r="F11" s="630"/>
      <c r="I11" s="269"/>
    </row>
    <row r="12" spans="1:9" ht="15" customHeight="1" x14ac:dyDescent="0.25">
      <c r="A12" s="4"/>
      <c r="B12" s="630" t="s">
        <v>71</v>
      </c>
      <c r="C12" s="630"/>
      <c r="D12" s="630"/>
      <c r="E12" s="630"/>
      <c r="F12" s="630"/>
    </row>
    <row r="13" spans="1:9" ht="15" customHeight="1" x14ac:dyDescent="0.25">
      <c r="A13" s="4"/>
      <c r="B13" s="23"/>
      <c r="C13" s="23" t="s">
        <v>1039</v>
      </c>
      <c r="D13" s="23"/>
      <c r="E13" s="605">
        <f>E14+E73</f>
        <v>588067.26</v>
      </c>
      <c r="F13" s="23"/>
    </row>
    <row r="14" spans="1:9" ht="15.75" x14ac:dyDescent="0.25">
      <c r="A14" s="19" t="s">
        <v>13</v>
      </c>
      <c r="B14" s="5" t="s">
        <v>663</v>
      </c>
      <c r="C14" s="5"/>
      <c r="D14" s="5"/>
      <c r="E14" s="446">
        <v>222823.31</v>
      </c>
    </row>
    <row r="15" spans="1:9" x14ac:dyDescent="0.25">
      <c r="A15" s="19"/>
      <c r="B15" s="5" t="s">
        <v>394</v>
      </c>
      <c r="C15" s="5"/>
      <c r="D15" s="5"/>
      <c r="E15" s="79">
        <v>232687.01</v>
      </c>
    </row>
    <row r="16" spans="1:9" x14ac:dyDescent="0.25">
      <c r="A16" s="13" t="s">
        <v>14</v>
      </c>
      <c r="B16" s="5" t="s">
        <v>634</v>
      </c>
      <c r="C16" s="5"/>
      <c r="D16" s="5"/>
      <c r="E16" s="80">
        <v>161471.54999999999</v>
      </c>
    </row>
    <row r="17" spans="1:6" x14ac:dyDescent="0.25">
      <c r="A17" s="13" t="s">
        <v>15</v>
      </c>
      <c r="B17" s="11" t="s">
        <v>16</v>
      </c>
      <c r="C17" s="5"/>
      <c r="D17" s="5"/>
      <c r="E17" s="1"/>
    </row>
    <row r="18" spans="1:6" x14ac:dyDescent="0.25">
      <c r="A18" s="13"/>
      <c r="B18" s="24" t="s">
        <v>17</v>
      </c>
      <c r="C18" s="5"/>
      <c r="D18" s="5"/>
      <c r="E18" s="1"/>
    </row>
    <row r="19" spans="1:6" x14ac:dyDescent="0.25">
      <c r="A19" s="13"/>
      <c r="B19" s="25" t="s">
        <v>18</v>
      </c>
      <c r="C19" s="26"/>
      <c r="D19" s="27"/>
      <c r="E19" s="15">
        <v>2083039.29</v>
      </c>
    </row>
    <row r="20" spans="1:6" x14ac:dyDescent="0.25">
      <c r="A20" s="13"/>
      <c r="B20" s="25" t="s">
        <v>19</v>
      </c>
      <c r="C20" s="26"/>
      <c r="D20" s="27"/>
      <c r="E20" s="15">
        <v>2110246.2999999998</v>
      </c>
    </row>
    <row r="21" spans="1:6" x14ac:dyDescent="0.25">
      <c r="A21" s="13"/>
      <c r="B21" s="25" t="s">
        <v>20</v>
      </c>
      <c r="C21" s="26"/>
      <c r="D21" s="27"/>
      <c r="E21" s="16">
        <f>C23+E20+C24</f>
        <v>2173489.54</v>
      </c>
    </row>
    <row r="22" spans="1:6" x14ac:dyDescent="0.25">
      <c r="A22" s="13"/>
      <c r="B22" s="24" t="s">
        <v>64</v>
      </c>
      <c r="C22" s="5"/>
      <c r="D22" s="5"/>
      <c r="E22" s="1"/>
    </row>
    <row r="23" spans="1:6" x14ac:dyDescent="0.25">
      <c r="A23" s="13"/>
      <c r="B23" s="24"/>
      <c r="C23" s="138">
        <v>3243.24</v>
      </c>
      <c r="D23" s="5"/>
      <c r="E23" s="1"/>
    </row>
    <row r="24" spans="1:6" x14ac:dyDescent="0.25">
      <c r="A24" s="13"/>
      <c r="B24" s="24" t="s">
        <v>1378</v>
      </c>
      <c r="C24" s="5">
        <v>60000</v>
      </c>
      <c r="D24" s="5"/>
      <c r="E24" s="1"/>
    </row>
    <row r="25" spans="1:6" x14ac:dyDescent="0.25">
      <c r="A25" s="13"/>
      <c r="B25" s="24" t="s">
        <v>23</v>
      </c>
      <c r="C25" s="5"/>
      <c r="D25" s="5"/>
      <c r="E25" s="1"/>
    </row>
    <row r="26" spans="1:6" x14ac:dyDescent="0.25">
      <c r="A26" s="13"/>
      <c r="B26" s="9"/>
      <c r="C26" s="6"/>
      <c r="D26" s="6"/>
      <c r="E26" s="67"/>
    </row>
    <row r="27" spans="1:6" x14ac:dyDescent="0.25">
      <c r="A27" s="13"/>
      <c r="B27" s="427" t="s">
        <v>845</v>
      </c>
      <c r="C27" s="432">
        <v>45239</v>
      </c>
      <c r="D27" s="433">
        <v>0</v>
      </c>
      <c r="E27" s="434">
        <v>6227.34</v>
      </c>
      <c r="F27" s="267"/>
    </row>
    <row r="28" spans="1:6" x14ac:dyDescent="0.25">
      <c r="A28" s="13"/>
      <c r="B28" s="427" t="s">
        <v>846</v>
      </c>
      <c r="C28" s="432">
        <v>45279</v>
      </c>
      <c r="D28" s="433">
        <v>0</v>
      </c>
      <c r="E28" s="434">
        <v>5286.17</v>
      </c>
    </row>
    <row r="29" spans="1:6" x14ac:dyDescent="0.25">
      <c r="A29" s="13"/>
      <c r="B29" s="427" t="s">
        <v>501</v>
      </c>
      <c r="C29" s="432">
        <v>45306</v>
      </c>
      <c r="D29" s="433">
        <v>5757</v>
      </c>
      <c r="E29" s="434">
        <v>5757.74</v>
      </c>
    </row>
    <row r="30" spans="1:6" x14ac:dyDescent="0.25">
      <c r="A30" s="13"/>
      <c r="B30" s="427" t="s">
        <v>847</v>
      </c>
      <c r="C30" s="432">
        <v>45287</v>
      </c>
      <c r="D30" s="433">
        <v>7090.25</v>
      </c>
      <c r="E30" s="434">
        <v>7090.25</v>
      </c>
    </row>
    <row r="31" spans="1:6" x14ac:dyDescent="0.25">
      <c r="A31" s="13"/>
      <c r="B31" s="427" t="s">
        <v>848</v>
      </c>
      <c r="C31" s="432">
        <v>45239</v>
      </c>
      <c r="D31" s="433">
        <v>0</v>
      </c>
      <c r="E31" s="434">
        <v>8714.02</v>
      </c>
    </row>
    <row r="32" spans="1:6" x14ac:dyDescent="0.25">
      <c r="A32" s="13"/>
      <c r="B32" s="427" t="s">
        <v>502</v>
      </c>
      <c r="C32" s="432">
        <v>45270</v>
      </c>
      <c r="D32" s="433">
        <v>0</v>
      </c>
      <c r="E32" s="434">
        <v>5295.13</v>
      </c>
    </row>
    <row r="33" spans="1:10" x14ac:dyDescent="0.25">
      <c r="A33" s="13"/>
      <c r="B33" s="427" t="s">
        <v>152</v>
      </c>
      <c r="C33" s="432">
        <v>45284</v>
      </c>
      <c r="D33" s="433">
        <v>5000</v>
      </c>
      <c r="E33" s="434">
        <v>62870.17</v>
      </c>
    </row>
    <row r="34" spans="1:10" x14ac:dyDescent="0.25">
      <c r="A34" s="13"/>
      <c r="B34" s="427" t="s">
        <v>849</v>
      </c>
      <c r="C34" s="432">
        <v>45301</v>
      </c>
      <c r="D34" s="433">
        <v>6426.29</v>
      </c>
      <c r="E34" s="434">
        <v>6396.07</v>
      </c>
    </row>
    <row r="35" spans="1:10" x14ac:dyDescent="0.25">
      <c r="A35" s="13"/>
      <c r="B35" s="427" t="s">
        <v>850</v>
      </c>
      <c r="C35" s="432">
        <v>45299</v>
      </c>
      <c r="D35" s="433">
        <v>9992.9599999999991</v>
      </c>
      <c r="E35" s="434">
        <v>9992.9599999999991</v>
      </c>
    </row>
    <row r="36" spans="1:10" x14ac:dyDescent="0.25">
      <c r="A36" s="13"/>
      <c r="B36" s="427" t="s">
        <v>851</v>
      </c>
      <c r="C36" s="432">
        <v>45233</v>
      </c>
      <c r="D36" s="433">
        <v>0</v>
      </c>
      <c r="E36" s="434">
        <v>6994.47</v>
      </c>
    </row>
    <row r="37" spans="1:10" x14ac:dyDescent="0.25">
      <c r="A37" s="13"/>
      <c r="B37" s="427" t="s">
        <v>852</v>
      </c>
      <c r="C37" s="432">
        <v>45304</v>
      </c>
      <c r="D37" s="433">
        <v>6060</v>
      </c>
      <c r="E37" s="434">
        <v>10476.6</v>
      </c>
    </row>
    <row r="38" spans="1:10" x14ac:dyDescent="0.25">
      <c r="A38" s="13"/>
      <c r="B38" s="427" t="s">
        <v>853</v>
      </c>
      <c r="C38" s="432">
        <v>45114</v>
      </c>
      <c r="D38" s="433">
        <v>0</v>
      </c>
      <c r="E38" s="434">
        <v>20434.48</v>
      </c>
    </row>
    <row r="39" spans="1:10" x14ac:dyDescent="0.25">
      <c r="A39" s="13"/>
      <c r="B39" s="427" t="s">
        <v>854</v>
      </c>
      <c r="C39" s="432">
        <v>45150</v>
      </c>
      <c r="D39" s="433">
        <v>0</v>
      </c>
      <c r="E39" s="434">
        <v>9879.7900000000009</v>
      </c>
    </row>
    <row r="40" spans="1:10" x14ac:dyDescent="0.25">
      <c r="A40" s="13"/>
      <c r="B40" s="427" t="s">
        <v>855</v>
      </c>
      <c r="C40" s="432">
        <v>45233</v>
      </c>
      <c r="D40" s="433">
        <v>0</v>
      </c>
      <c r="E40" s="434">
        <v>17775.91</v>
      </c>
    </row>
    <row r="41" spans="1:10" x14ac:dyDescent="0.25">
      <c r="A41" s="13" t="s">
        <v>24</v>
      </c>
      <c r="B41" s="11" t="s">
        <v>38</v>
      </c>
      <c r="C41" s="11"/>
      <c r="D41" s="11"/>
      <c r="E41" s="14"/>
      <c r="F41" s="28"/>
    </row>
    <row r="42" spans="1:10" x14ac:dyDescent="0.25">
      <c r="A42" s="13"/>
      <c r="B42" s="11" t="s">
        <v>40</v>
      </c>
      <c r="C42" s="11"/>
      <c r="D42" s="11"/>
      <c r="E42" s="14"/>
      <c r="F42" s="28"/>
    </row>
    <row r="43" spans="1:10" x14ac:dyDescent="0.25">
      <c r="A43" s="13"/>
      <c r="B43" s="11" t="s">
        <v>39</v>
      </c>
      <c r="C43" s="5"/>
      <c r="D43" s="5"/>
      <c r="E43" s="1"/>
    </row>
    <row r="44" spans="1:10" x14ac:dyDescent="0.25">
      <c r="A44" s="8" t="s">
        <v>27</v>
      </c>
      <c r="B44" s="639" t="s">
        <v>28</v>
      </c>
      <c r="C44" s="640"/>
      <c r="D44" s="6"/>
      <c r="E44" s="7" t="s">
        <v>315</v>
      </c>
      <c r="H44" s="342"/>
    </row>
    <row r="45" spans="1:10" x14ac:dyDescent="0.25">
      <c r="A45" s="8">
        <v>1</v>
      </c>
      <c r="B45" s="9" t="s">
        <v>391</v>
      </c>
      <c r="C45" s="60"/>
      <c r="D45" s="6"/>
      <c r="E45" s="81">
        <v>117662.96</v>
      </c>
      <c r="J45" s="72"/>
    </row>
    <row r="46" spans="1:10" x14ac:dyDescent="0.25">
      <c r="A46" s="8">
        <v>2</v>
      </c>
      <c r="B46" s="623" t="s">
        <v>307</v>
      </c>
      <c r="C46" s="623"/>
      <c r="D46" s="6"/>
      <c r="E46" s="81">
        <v>68092.343999999997</v>
      </c>
      <c r="J46" s="72"/>
    </row>
    <row r="47" spans="1:10" x14ac:dyDescent="0.25">
      <c r="A47" s="8">
        <v>3</v>
      </c>
      <c r="B47" s="31" t="s">
        <v>395</v>
      </c>
      <c r="C47" s="31"/>
      <c r="D47" s="6"/>
      <c r="E47" s="81">
        <v>10013.58</v>
      </c>
    </row>
    <row r="48" spans="1:10" x14ac:dyDescent="0.25">
      <c r="A48" s="8">
        <v>4</v>
      </c>
      <c r="B48" s="623" t="s">
        <v>2</v>
      </c>
      <c r="C48" s="623"/>
      <c r="D48" s="6"/>
      <c r="E48" s="81">
        <v>6675.7200000000012</v>
      </c>
      <c r="J48" s="72"/>
    </row>
    <row r="49" spans="1:12" x14ac:dyDescent="0.25">
      <c r="A49" s="8">
        <v>5</v>
      </c>
      <c r="B49" s="628" t="s">
        <v>31</v>
      </c>
      <c r="C49" s="628"/>
      <c r="D49" s="6"/>
      <c r="E49" s="81">
        <v>60081.48000000001</v>
      </c>
    </row>
    <row r="50" spans="1:12" x14ac:dyDescent="0.25">
      <c r="A50" s="8">
        <v>6</v>
      </c>
      <c r="B50" s="626" t="s">
        <v>330</v>
      </c>
      <c r="C50" s="627"/>
      <c r="D50" s="6"/>
      <c r="E50" s="81">
        <v>36088.39</v>
      </c>
    </row>
    <row r="51" spans="1:12" x14ac:dyDescent="0.25">
      <c r="A51" s="8">
        <v>7</v>
      </c>
      <c r="B51" s="623" t="s">
        <v>635</v>
      </c>
      <c r="C51" s="623"/>
      <c r="D51" s="6"/>
      <c r="E51" s="81">
        <v>625456.27</v>
      </c>
      <c r="J51" s="72"/>
      <c r="L51" s="72"/>
    </row>
    <row r="52" spans="1:12" x14ac:dyDescent="0.25">
      <c r="A52" s="8">
        <v>8</v>
      </c>
      <c r="B52" s="628" t="s">
        <v>310</v>
      </c>
      <c r="C52" s="628"/>
      <c r="D52" s="6"/>
      <c r="E52" s="81">
        <v>0</v>
      </c>
    </row>
    <row r="53" spans="1:12" x14ac:dyDescent="0.25">
      <c r="A53" s="8">
        <v>9</v>
      </c>
      <c r="B53" s="623" t="s">
        <v>311</v>
      </c>
      <c r="C53" s="623"/>
      <c r="D53" s="6"/>
      <c r="E53" s="81">
        <v>133514.40000000002</v>
      </c>
    </row>
    <row r="54" spans="1:12" x14ac:dyDescent="0.25">
      <c r="A54" s="8">
        <v>10</v>
      </c>
      <c r="B54" s="623" t="s">
        <v>312</v>
      </c>
      <c r="C54" s="623"/>
      <c r="D54" s="6"/>
      <c r="E54" s="81">
        <v>355148.304</v>
      </c>
    </row>
    <row r="55" spans="1:12" x14ac:dyDescent="0.25">
      <c r="A55" s="8">
        <v>11</v>
      </c>
      <c r="B55" s="279" t="s">
        <v>331</v>
      </c>
      <c r="C55" s="279"/>
      <c r="D55" s="6"/>
      <c r="E55" s="81">
        <v>10457.09</v>
      </c>
    </row>
    <row r="56" spans="1:12" x14ac:dyDescent="0.25">
      <c r="A56" s="8">
        <v>12</v>
      </c>
      <c r="B56" s="623" t="s">
        <v>844</v>
      </c>
      <c r="C56" s="623"/>
      <c r="D56" s="6"/>
      <c r="E56" s="494">
        <v>18500.3</v>
      </c>
    </row>
    <row r="57" spans="1:12" x14ac:dyDescent="0.25">
      <c r="A57" s="8">
        <v>13</v>
      </c>
      <c r="B57" s="623" t="s">
        <v>319</v>
      </c>
      <c r="C57" s="623"/>
      <c r="D57" s="6"/>
      <c r="E57" s="81">
        <v>120000</v>
      </c>
    </row>
    <row r="58" spans="1:12" x14ac:dyDescent="0.25">
      <c r="A58" s="8">
        <v>14</v>
      </c>
      <c r="B58" s="623" t="s">
        <v>314</v>
      </c>
      <c r="C58" s="623"/>
      <c r="D58" s="6"/>
      <c r="E58" s="81">
        <v>110531.2</v>
      </c>
    </row>
    <row r="59" spans="1:12" x14ac:dyDescent="0.25">
      <c r="A59" s="8">
        <v>15</v>
      </c>
      <c r="B59" s="623" t="s">
        <v>883</v>
      </c>
      <c r="C59" s="623"/>
      <c r="D59" s="6"/>
      <c r="E59" s="81">
        <v>156240</v>
      </c>
    </row>
    <row r="60" spans="1:12" x14ac:dyDescent="0.25">
      <c r="A60" s="8">
        <v>16</v>
      </c>
      <c r="B60" s="626" t="s">
        <v>1346</v>
      </c>
      <c r="C60" s="627"/>
      <c r="D60" s="6"/>
      <c r="E60" s="81">
        <v>1278.1600000000001</v>
      </c>
    </row>
    <row r="61" spans="1:12" x14ac:dyDescent="0.25">
      <c r="A61" s="8">
        <v>17</v>
      </c>
      <c r="B61" s="626" t="s">
        <v>4</v>
      </c>
      <c r="C61" s="627"/>
      <c r="D61" s="6"/>
      <c r="E61" s="81">
        <v>297776.59999999998</v>
      </c>
    </row>
    <row r="62" spans="1:12" x14ac:dyDescent="0.25">
      <c r="A62" s="8">
        <v>18</v>
      </c>
      <c r="B62" s="623" t="s">
        <v>362</v>
      </c>
      <c r="C62" s="623"/>
      <c r="D62" s="6"/>
      <c r="E62" s="81">
        <v>127566</v>
      </c>
      <c r="L62" s="72"/>
    </row>
    <row r="63" spans="1:12" x14ac:dyDescent="0.25">
      <c r="A63" s="8">
        <v>19</v>
      </c>
      <c r="B63" s="624" t="s">
        <v>652</v>
      </c>
      <c r="C63" s="624"/>
      <c r="D63" s="6"/>
      <c r="E63" s="81">
        <f>SUM(E45:E62)</f>
        <v>2255082.798</v>
      </c>
      <c r="J63" s="168"/>
    </row>
    <row r="64" spans="1:12" x14ac:dyDescent="0.25">
      <c r="A64" s="8">
        <v>20</v>
      </c>
      <c r="B64" s="624" t="s">
        <v>653</v>
      </c>
      <c r="C64" s="625"/>
      <c r="D64" s="6"/>
      <c r="E64" s="81">
        <f>E21</f>
        <v>2173489.54</v>
      </c>
      <c r="H64" s="76"/>
      <c r="I64" s="76"/>
      <c r="J64" s="155"/>
    </row>
    <row r="65" spans="1:10" x14ac:dyDescent="0.25">
      <c r="A65" s="8"/>
      <c r="B65" s="624"/>
      <c r="C65" s="624"/>
      <c r="D65" s="6"/>
      <c r="E65" s="81"/>
      <c r="J65" s="156"/>
    </row>
    <row r="66" spans="1:10" x14ac:dyDescent="0.25">
      <c r="A66" s="8"/>
      <c r="B66" s="624"/>
      <c r="C66" s="624"/>
      <c r="D66" s="6"/>
      <c r="E66" s="81"/>
    </row>
    <row r="67" spans="1:10" x14ac:dyDescent="0.25">
      <c r="A67" s="13"/>
      <c r="B67" s="110"/>
      <c r="C67" s="110"/>
      <c r="D67" s="5"/>
      <c r="E67" s="87"/>
    </row>
    <row r="68" spans="1:10" x14ac:dyDescent="0.25">
      <c r="A68" s="13"/>
      <c r="B68" s="280" t="s">
        <v>606</v>
      </c>
      <c r="C68" s="280"/>
      <c r="D68" s="31"/>
      <c r="E68" s="82"/>
    </row>
    <row r="69" spans="1:10" ht="26.25" x14ac:dyDescent="0.25">
      <c r="A69" s="13"/>
      <c r="B69" s="281" t="s">
        <v>667</v>
      </c>
      <c r="C69" s="280" t="s">
        <v>607</v>
      </c>
      <c r="D69" s="45" t="s">
        <v>608</v>
      </c>
      <c r="E69" s="282" t="s">
        <v>668</v>
      </c>
    </row>
    <row r="70" spans="1:10" x14ac:dyDescent="0.25">
      <c r="A70" s="13"/>
      <c r="B70" s="9" t="s">
        <v>670</v>
      </c>
      <c r="C70" s="9">
        <v>496733.94</v>
      </c>
      <c r="D70" s="9">
        <v>489014.24</v>
      </c>
      <c r="E70" s="284">
        <v>68219.31</v>
      </c>
    </row>
    <row r="71" spans="1:10" x14ac:dyDescent="0.25">
      <c r="A71" s="13"/>
      <c r="B71" s="9" t="s">
        <v>671</v>
      </c>
      <c r="C71" s="9">
        <v>1581835.01</v>
      </c>
      <c r="D71" s="9">
        <v>1530735.55</v>
      </c>
      <c r="E71" s="283">
        <v>242724.54</v>
      </c>
    </row>
    <row r="72" spans="1:10" x14ac:dyDescent="0.25">
      <c r="A72" s="13"/>
      <c r="B72" s="9" t="s">
        <v>672</v>
      </c>
      <c r="C72" s="9">
        <v>393947.59</v>
      </c>
      <c r="D72" s="9">
        <v>389099.53</v>
      </c>
      <c r="E72" s="283">
        <v>54300.1</v>
      </c>
    </row>
    <row r="73" spans="1:10" x14ac:dyDescent="0.25">
      <c r="B73" s="45" t="s">
        <v>673</v>
      </c>
      <c r="C73" s="31">
        <f>C70+C71+C72</f>
        <v>2472516.54</v>
      </c>
      <c r="D73" s="31">
        <f>D70+D71+D72</f>
        <v>2408849.3200000003</v>
      </c>
      <c r="E73" s="285">
        <f>E70+E71+E72</f>
        <v>365243.94999999995</v>
      </c>
    </row>
    <row r="74" spans="1:10" x14ac:dyDescent="0.25">
      <c r="A74" s="28" t="s">
        <v>32</v>
      </c>
      <c r="B74" s="11" t="s">
        <v>36</v>
      </c>
    </row>
    <row r="75" spans="1:10" x14ac:dyDescent="0.25">
      <c r="B75" s="11" t="s">
        <v>37</v>
      </c>
    </row>
    <row r="76" spans="1:10" x14ac:dyDescent="0.25">
      <c r="A76" s="38" t="s">
        <v>27</v>
      </c>
      <c r="B76" s="36" t="s">
        <v>41</v>
      </c>
      <c r="C76" s="33" t="s">
        <v>44</v>
      </c>
      <c r="D76" s="532" t="s">
        <v>1062</v>
      </c>
      <c r="E76" s="107" t="s">
        <v>347</v>
      </c>
    </row>
    <row r="77" spans="1:10" x14ac:dyDescent="0.25">
      <c r="A77" s="32">
        <v>1</v>
      </c>
      <c r="B77" s="540" t="s">
        <v>1094</v>
      </c>
      <c r="C77" s="538">
        <v>45255</v>
      </c>
      <c r="D77" s="106">
        <v>135</v>
      </c>
      <c r="E77" s="106">
        <v>29700</v>
      </c>
    </row>
    <row r="78" spans="1:10" ht="30" x14ac:dyDescent="0.25">
      <c r="A78" s="32">
        <v>2</v>
      </c>
      <c r="B78" s="535" t="s">
        <v>1165</v>
      </c>
      <c r="C78" s="540" t="s">
        <v>1166</v>
      </c>
      <c r="D78" s="106">
        <v>54</v>
      </c>
      <c r="E78" s="106">
        <v>11800</v>
      </c>
    </row>
    <row r="79" spans="1:10" x14ac:dyDescent="0.25">
      <c r="A79" s="32">
        <v>3</v>
      </c>
      <c r="B79" s="117"/>
      <c r="C79" s="117"/>
      <c r="D79" s="106"/>
      <c r="E79" s="106"/>
    </row>
    <row r="80" spans="1:10" x14ac:dyDescent="0.25">
      <c r="A80" s="32"/>
      <c r="B80" s="109"/>
      <c r="C80" s="109"/>
      <c r="D80" s="106"/>
      <c r="E80" s="106"/>
    </row>
    <row r="81" spans="1:6" x14ac:dyDescent="0.25">
      <c r="A81" s="28" t="s">
        <v>33</v>
      </c>
      <c r="B81" s="28" t="s">
        <v>46</v>
      </c>
      <c r="C81" s="28"/>
      <c r="D81" s="28"/>
      <c r="E81" s="28"/>
      <c r="F81" s="28"/>
    </row>
    <row r="82" spans="1:6" x14ac:dyDescent="0.25">
      <c r="B82" s="28" t="s">
        <v>47</v>
      </c>
      <c r="C82" s="28"/>
      <c r="D82" s="28"/>
      <c r="E82" s="28"/>
      <c r="F82" s="28"/>
    </row>
    <row r="83" spans="1:6" x14ac:dyDescent="0.25">
      <c r="B83" s="28" t="s">
        <v>48</v>
      </c>
      <c r="C83" s="28"/>
      <c r="D83" s="28"/>
      <c r="E83" s="28"/>
      <c r="F83" s="28"/>
    </row>
    <row r="84" spans="1:6" x14ac:dyDescent="0.25">
      <c r="B84" s="47" t="s">
        <v>55</v>
      </c>
      <c r="C84" s="29"/>
      <c r="D84" s="29"/>
      <c r="E84" s="29"/>
      <c r="F84" s="29"/>
    </row>
    <row r="85" spans="1:6" x14ac:dyDescent="0.25">
      <c r="B85" s="29" t="s">
        <v>50</v>
      </c>
      <c r="C85" s="29"/>
      <c r="D85" s="29"/>
      <c r="E85" s="29"/>
      <c r="F85" s="29"/>
    </row>
    <row r="86" spans="1:6" x14ac:dyDescent="0.25">
      <c r="B86" s="29" t="s">
        <v>51</v>
      </c>
      <c r="C86" s="29"/>
      <c r="D86" s="29"/>
      <c r="E86" s="29"/>
      <c r="F86" s="29"/>
    </row>
    <row r="87" spans="1:6" x14ac:dyDescent="0.25">
      <c r="B87" s="342" t="s">
        <v>674</v>
      </c>
    </row>
  </sheetData>
  <mergeCells count="25">
    <mergeCell ref="B12:F12"/>
    <mergeCell ref="B5:E5"/>
    <mergeCell ref="B9:C9"/>
    <mergeCell ref="B11:F11"/>
    <mergeCell ref="B10:E10"/>
    <mergeCell ref="B66:C66"/>
    <mergeCell ref="B56:C56"/>
    <mergeCell ref="B57:C57"/>
    <mergeCell ref="B58:C58"/>
    <mergeCell ref="B59:C59"/>
    <mergeCell ref="B61:C61"/>
    <mergeCell ref="B60:C60"/>
    <mergeCell ref="B44:C44"/>
    <mergeCell ref="B62:C62"/>
    <mergeCell ref="B63:C63"/>
    <mergeCell ref="B64:C64"/>
    <mergeCell ref="B65:C65"/>
    <mergeCell ref="B46:C46"/>
    <mergeCell ref="B48:C48"/>
    <mergeCell ref="B49:C49"/>
    <mergeCell ref="B50:C50"/>
    <mergeCell ref="B51:C51"/>
    <mergeCell ref="B52:C52"/>
    <mergeCell ref="B53:C53"/>
    <mergeCell ref="B54:C5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8">
    <tabColor rgb="FF00B0F0"/>
  </sheetPr>
  <dimension ref="A1:L82"/>
  <sheetViews>
    <sheetView topLeftCell="A50" workbookViewId="0">
      <selection activeCell="I56" sqref="I56"/>
    </sheetView>
  </sheetViews>
  <sheetFormatPr defaultRowHeight="15" x14ac:dyDescent="0.25"/>
  <cols>
    <col min="1" max="1" width="4.5703125" customWidth="1"/>
    <col min="2" max="2" width="45.42578125" customWidth="1"/>
    <col min="3" max="3" width="11.42578125" customWidth="1"/>
    <col min="4" max="4" width="10.140625" customWidth="1"/>
    <col min="5" max="5" width="12.140625" customWidth="1"/>
    <col min="6" max="6" width="10" customWidth="1"/>
    <col min="8" max="8" width="9.5703125" bestFit="1" customWidth="1"/>
    <col min="10" max="10" width="10.8554687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675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72</v>
      </c>
      <c r="C12" s="630"/>
      <c r="D12" s="630"/>
      <c r="E12" s="630"/>
      <c r="F12" s="630"/>
    </row>
    <row r="13" spans="1:6" ht="15.75" x14ac:dyDescent="0.25">
      <c r="A13" s="19" t="s">
        <v>13</v>
      </c>
      <c r="B13" s="5" t="s">
        <v>663</v>
      </c>
      <c r="C13" s="5"/>
      <c r="D13" s="5"/>
      <c r="E13" s="446">
        <v>488650.29</v>
      </c>
    </row>
    <row r="14" spans="1:6" x14ac:dyDescent="0.25">
      <c r="A14" s="19"/>
      <c r="B14" s="5" t="s">
        <v>394</v>
      </c>
      <c r="C14" s="5"/>
      <c r="D14" s="5"/>
      <c r="E14" s="79">
        <v>480992.81</v>
      </c>
    </row>
    <row r="15" spans="1:6" x14ac:dyDescent="0.25">
      <c r="A15" s="13" t="s">
        <v>14</v>
      </c>
      <c r="B15" s="5" t="s">
        <v>634</v>
      </c>
      <c r="C15" s="5"/>
      <c r="D15" s="5"/>
      <c r="E15" s="79">
        <v>113857.93</v>
      </c>
    </row>
    <row r="16" spans="1:6" x14ac:dyDescent="0.25">
      <c r="A16" s="13" t="s">
        <v>15</v>
      </c>
      <c r="B16" s="11" t="s">
        <v>16</v>
      </c>
      <c r="C16" s="5"/>
      <c r="D16" s="5"/>
      <c r="E16" s="1"/>
    </row>
    <row r="17" spans="1:6" x14ac:dyDescent="0.25">
      <c r="A17" s="13"/>
      <c r="B17" s="24" t="s">
        <v>17</v>
      </c>
      <c r="C17" s="5"/>
      <c r="D17" s="5"/>
      <c r="E17" s="1"/>
    </row>
    <row r="18" spans="1:6" x14ac:dyDescent="0.25">
      <c r="A18" s="13"/>
      <c r="B18" s="25" t="s">
        <v>18</v>
      </c>
      <c r="C18" s="26"/>
      <c r="D18" s="27"/>
      <c r="E18" s="15">
        <v>1030473.76</v>
      </c>
    </row>
    <row r="19" spans="1:6" x14ac:dyDescent="0.25">
      <c r="A19" s="13"/>
      <c r="B19" s="25" t="s">
        <v>19</v>
      </c>
      <c r="C19" s="26"/>
      <c r="D19" s="27"/>
      <c r="E19" s="15">
        <v>1017042.41</v>
      </c>
    </row>
    <row r="20" spans="1:6" x14ac:dyDescent="0.25">
      <c r="A20" s="13"/>
      <c r="B20" s="25" t="s">
        <v>20</v>
      </c>
      <c r="C20" s="26"/>
      <c r="D20" s="27"/>
      <c r="E20" s="16">
        <f>B22+E19</f>
        <v>1030185.65</v>
      </c>
    </row>
    <row r="21" spans="1:6" x14ac:dyDescent="0.25">
      <c r="A21" s="13"/>
      <c r="B21" s="24" t="s">
        <v>21</v>
      </c>
      <c r="C21" s="5"/>
      <c r="D21" s="5"/>
      <c r="E21" s="1"/>
    </row>
    <row r="22" spans="1:6" x14ac:dyDescent="0.25">
      <c r="A22" s="13"/>
      <c r="B22" s="10">
        <v>13143.24</v>
      </c>
      <c r="C22" s="5"/>
      <c r="D22" s="5"/>
      <c r="E22" s="1"/>
    </row>
    <row r="23" spans="1:6" x14ac:dyDescent="0.25">
      <c r="A23" s="13"/>
      <c r="B23" s="24" t="s">
        <v>54</v>
      </c>
      <c r="C23" s="5"/>
      <c r="D23" s="5"/>
      <c r="E23" s="1"/>
    </row>
    <row r="24" spans="1:6" x14ac:dyDescent="0.25">
      <c r="A24" s="13"/>
      <c r="B24" s="61" t="s">
        <v>856</v>
      </c>
      <c r="C24" s="61">
        <v>44926</v>
      </c>
      <c r="D24" s="64">
        <v>0</v>
      </c>
      <c r="E24" s="64">
        <v>6810.83</v>
      </c>
      <c r="F24" s="267"/>
    </row>
    <row r="25" spans="1:6" x14ac:dyDescent="0.25">
      <c r="A25" s="13"/>
      <c r="B25" s="61" t="s">
        <v>153</v>
      </c>
      <c r="C25" s="61">
        <v>45233</v>
      </c>
      <c r="D25" s="64">
        <v>0</v>
      </c>
      <c r="E25" s="64">
        <v>32601.34</v>
      </c>
    </row>
    <row r="26" spans="1:6" x14ac:dyDescent="0.25">
      <c r="A26" s="13"/>
      <c r="B26" s="61" t="s">
        <v>857</v>
      </c>
      <c r="C26" s="61">
        <v>45251</v>
      </c>
      <c r="D26" s="64">
        <v>0</v>
      </c>
      <c r="E26" s="64">
        <v>3704.26</v>
      </c>
    </row>
    <row r="27" spans="1:6" x14ac:dyDescent="0.25">
      <c r="A27" s="13"/>
      <c r="B27" s="61" t="s">
        <v>154</v>
      </c>
      <c r="C27" s="61">
        <v>45268</v>
      </c>
      <c r="D27" s="64">
        <v>0</v>
      </c>
      <c r="E27" s="64">
        <v>5448.27</v>
      </c>
    </row>
    <row r="28" spans="1:6" x14ac:dyDescent="0.25">
      <c r="A28" s="13"/>
      <c r="B28" s="61" t="s">
        <v>155</v>
      </c>
      <c r="C28" s="61">
        <v>45299</v>
      </c>
      <c r="D28" s="64">
        <v>1525.91</v>
      </c>
      <c r="E28" s="64">
        <v>43994.720000000001</v>
      </c>
    </row>
    <row r="29" spans="1:6" x14ac:dyDescent="0.25">
      <c r="A29" s="13"/>
      <c r="B29" s="61" t="s">
        <v>156</v>
      </c>
      <c r="C29" s="61">
        <v>43745</v>
      </c>
      <c r="D29" s="64">
        <v>0</v>
      </c>
      <c r="E29" s="64">
        <v>26484.31</v>
      </c>
    </row>
    <row r="30" spans="1:6" x14ac:dyDescent="0.25">
      <c r="A30" s="13"/>
      <c r="B30" s="61" t="s">
        <v>503</v>
      </c>
      <c r="C30" s="61">
        <v>45308</v>
      </c>
      <c r="D30" s="64">
        <v>3000</v>
      </c>
      <c r="E30" s="64">
        <v>4978.43</v>
      </c>
    </row>
    <row r="31" spans="1:6" x14ac:dyDescent="0.25">
      <c r="A31" s="13"/>
      <c r="B31" s="61" t="s">
        <v>157</v>
      </c>
      <c r="C31" s="61">
        <v>45294</v>
      </c>
      <c r="D31" s="64">
        <v>642.08000000000004</v>
      </c>
      <c r="E31" s="64">
        <v>72147.509999999995</v>
      </c>
    </row>
    <row r="32" spans="1:6" x14ac:dyDescent="0.25">
      <c r="A32" s="13"/>
      <c r="B32" s="61" t="s">
        <v>158</v>
      </c>
      <c r="C32" s="61">
        <v>44498</v>
      </c>
      <c r="D32" s="64">
        <v>0</v>
      </c>
      <c r="E32" s="64">
        <v>73489.81</v>
      </c>
    </row>
    <row r="33" spans="1:10" x14ac:dyDescent="0.25">
      <c r="A33" s="13"/>
      <c r="B33" s="61" t="s">
        <v>159</v>
      </c>
      <c r="C33" s="61">
        <v>45289</v>
      </c>
      <c r="D33" s="64">
        <v>887.87</v>
      </c>
      <c r="E33" s="64">
        <v>93864.46</v>
      </c>
    </row>
    <row r="34" spans="1:10" x14ac:dyDescent="0.25">
      <c r="A34" s="13"/>
      <c r="B34" s="61" t="s">
        <v>504</v>
      </c>
      <c r="C34" s="61">
        <v>45243</v>
      </c>
      <c r="D34" s="64">
        <v>0</v>
      </c>
      <c r="E34" s="64">
        <v>11927.27</v>
      </c>
    </row>
    <row r="35" spans="1:10" x14ac:dyDescent="0.25">
      <c r="A35" s="13"/>
      <c r="B35" s="61"/>
      <c r="C35" s="61"/>
      <c r="D35" s="64"/>
      <c r="E35" s="64"/>
    </row>
    <row r="36" spans="1:10" x14ac:dyDescent="0.25">
      <c r="A36" s="13"/>
      <c r="B36" s="24"/>
      <c r="C36" s="5"/>
      <c r="D36" s="5"/>
      <c r="E36" s="1"/>
    </row>
    <row r="37" spans="1:10" x14ac:dyDescent="0.25">
      <c r="A37" s="13" t="s">
        <v>24</v>
      </c>
      <c r="B37" s="11" t="s">
        <v>38</v>
      </c>
      <c r="C37" s="11"/>
      <c r="D37" s="11"/>
      <c r="E37" s="14"/>
      <c r="F37" s="28"/>
    </row>
    <row r="38" spans="1:10" x14ac:dyDescent="0.25">
      <c r="A38" s="13"/>
      <c r="B38" s="11" t="s">
        <v>40</v>
      </c>
      <c r="C38" s="11"/>
      <c r="D38" s="11"/>
      <c r="E38" s="14"/>
      <c r="F38" s="28"/>
    </row>
    <row r="39" spans="1:10" x14ac:dyDescent="0.25">
      <c r="A39" s="13"/>
      <c r="B39" s="11" t="s">
        <v>39</v>
      </c>
      <c r="C39" s="5"/>
      <c r="D39" s="5"/>
      <c r="E39" s="1"/>
    </row>
    <row r="40" spans="1:10" x14ac:dyDescent="0.25">
      <c r="A40" s="8" t="s">
        <v>27</v>
      </c>
      <c r="B40" s="639" t="s">
        <v>28</v>
      </c>
      <c r="C40" s="640"/>
      <c r="D40" s="6"/>
      <c r="E40" s="7" t="s">
        <v>318</v>
      </c>
      <c r="H40" s="342"/>
    </row>
    <row r="41" spans="1:10" x14ac:dyDescent="0.25">
      <c r="A41" s="8">
        <v>1</v>
      </c>
      <c r="B41" s="626" t="s">
        <v>391</v>
      </c>
      <c r="C41" s="627"/>
      <c r="D41" s="6"/>
      <c r="E41" s="73">
        <v>167222.48000000001</v>
      </c>
      <c r="H41" s="72"/>
    </row>
    <row r="42" spans="1:10" x14ac:dyDescent="0.25">
      <c r="A42" s="8">
        <v>2</v>
      </c>
      <c r="B42" s="628" t="s">
        <v>306</v>
      </c>
      <c r="C42" s="628"/>
      <c r="D42" s="6"/>
      <c r="E42" s="73">
        <v>9605.9519999999993</v>
      </c>
      <c r="H42" s="72"/>
    </row>
    <row r="43" spans="1:10" x14ac:dyDescent="0.25">
      <c r="A43" s="8">
        <v>3</v>
      </c>
      <c r="B43" s="623" t="s">
        <v>307</v>
      </c>
      <c r="C43" s="623"/>
      <c r="D43" s="6"/>
      <c r="E43" s="73">
        <v>48029.760000000002</v>
      </c>
      <c r="H43" s="72"/>
    </row>
    <row r="44" spans="1:10" x14ac:dyDescent="0.25">
      <c r="A44" s="8">
        <v>4</v>
      </c>
      <c r="B44" s="31" t="s">
        <v>395</v>
      </c>
      <c r="C44" s="31"/>
      <c r="D44" s="6"/>
      <c r="E44" s="73">
        <v>24548.544000000002</v>
      </c>
      <c r="H44" s="72"/>
    </row>
    <row r="45" spans="1:10" x14ac:dyDescent="0.25">
      <c r="A45" s="8">
        <v>5</v>
      </c>
      <c r="B45" s="623" t="s">
        <v>2</v>
      </c>
      <c r="C45" s="623"/>
      <c r="D45" s="6"/>
      <c r="E45" s="73">
        <v>5487.2</v>
      </c>
      <c r="H45" s="72"/>
      <c r="J45" s="72"/>
    </row>
    <row r="46" spans="1:10" x14ac:dyDescent="0.25">
      <c r="A46" s="8">
        <v>6</v>
      </c>
      <c r="B46" s="623" t="s">
        <v>3</v>
      </c>
      <c r="C46" s="623"/>
      <c r="D46" s="6"/>
      <c r="E46" s="73">
        <v>16000</v>
      </c>
      <c r="H46" s="72"/>
      <c r="J46" s="72"/>
    </row>
    <row r="47" spans="1:10" x14ac:dyDescent="0.25">
      <c r="A47" s="8">
        <v>7</v>
      </c>
      <c r="B47" s="628" t="s">
        <v>31</v>
      </c>
      <c r="C47" s="628"/>
      <c r="D47" s="6"/>
      <c r="E47" s="73">
        <v>48029.760000000002</v>
      </c>
      <c r="H47" s="72"/>
    </row>
    <row r="48" spans="1:10" x14ac:dyDescent="0.25">
      <c r="A48" s="8">
        <v>8</v>
      </c>
      <c r="B48" s="623" t="s">
        <v>308</v>
      </c>
      <c r="C48" s="623"/>
      <c r="D48" s="6"/>
      <c r="E48" s="73">
        <v>576.84</v>
      </c>
      <c r="H48" s="72"/>
      <c r="J48" s="72"/>
    </row>
    <row r="49" spans="1:12" x14ac:dyDescent="0.25">
      <c r="A49" s="8">
        <v>9</v>
      </c>
      <c r="B49" s="623" t="s">
        <v>309</v>
      </c>
      <c r="C49" s="623"/>
      <c r="D49" s="6"/>
      <c r="E49" s="73">
        <v>2841.25</v>
      </c>
      <c r="H49" s="72"/>
      <c r="J49" s="72"/>
      <c r="L49" s="72"/>
    </row>
    <row r="50" spans="1:12" x14ac:dyDescent="0.25">
      <c r="A50" s="8">
        <v>10</v>
      </c>
      <c r="B50" s="628" t="s">
        <v>310</v>
      </c>
      <c r="C50" s="628"/>
      <c r="D50" s="6"/>
      <c r="E50" s="73">
        <v>19380</v>
      </c>
      <c r="H50" s="72"/>
      <c r="J50" s="72"/>
    </row>
    <row r="51" spans="1:12" x14ac:dyDescent="0.25">
      <c r="A51" s="8">
        <v>11</v>
      </c>
      <c r="B51" s="623" t="s">
        <v>1381</v>
      </c>
      <c r="C51" s="623"/>
      <c r="D51" s="6"/>
      <c r="E51" s="73">
        <v>104064.48</v>
      </c>
      <c r="G51" s="48"/>
      <c r="H51" s="72"/>
    </row>
    <row r="52" spans="1:12" x14ac:dyDescent="0.25">
      <c r="A52" s="8">
        <v>12</v>
      </c>
      <c r="B52" s="623" t="s">
        <v>330</v>
      </c>
      <c r="C52" s="623"/>
      <c r="D52" s="6"/>
      <c r="E52" s="73">
        <v>36000</v>
      </c>
      <c r="H52" s="72"/>
    </row>
    <row r="53" spans="1:12" x14ac:dyDescent="0.25">
      <c r="A53" s="8">
        <v>13</v>
      </c>
      <c r="B53" s="623" t="s">
        <v>333</v>
      </c>
      <c r="C53" s="623"/>
      <c r="D53" s="6"/>
      <c r="E53" s="73">
        <v>6048.05</v>
      </c>
      <c r="H53" s="72"/>
    </row>
    <row r="54" spans="1:12" x14ac:dyDescent="0.25">
      <c r="A54" s="8">
        <v>14</v>
      </c>
      <c r="B54" s="623" t="s">
        <v>316</v>
      </c>
      <c r="C54" s="623"/>
      <c r="D54" s="6"/>
      <c r="E54" s="73">
        <v>1600</v>
      </c>
      <c r="H54" s="72"/>
    </row>
    <row r="55" spans="1:12" x14ac:dyDescent="0.25">
      <c r="A55" s="8">
        <v>15</v>
      </c>
      <c r="B55" s="623" t="s">
        <v>314</v>
      </c>
      <c r="C55" s="623"/>
      <c r="D55" s="6"/>
      <c r="E55" s="73">
        <v>69544.08</v>
      </c>
      <c r="H55" s="72"/>
    </row>
    <row r="56" spans="1:12" x14ac:dyDescent="0.25">
      <c r="A56" s="8">
        <v>16</v>
      </c>
      <c r="B56" s="623" t="s">
        <v>335</v>
      </c>
      <c r="C56" s="623"/>
      <c r="D56" s="6"/>
      <c r="E56" s="73">
        <v>0</v>
      </c>
      <c r="H56" s="72"/>
    </row>
    <row r="57" spans="1:12" x14ac:dyDescent="0.25">
      <c r="A57" s="8">
        <v>17</v>
      </c>
      <c r="B57" s="623" t="s">
        <v>4</v>
      </c>
      <c r="C57" s="623"/>
      <c r="D57" s="6"/>
      <c r="E57" s="73">
        <v>223071.55</v>
      </c>
      <c r="H57" s="72"/>
    </row>
    <row r="58" spans="1:12" x14ac:dyDescent="0.25">
      <c r="A58" s="8">
        <v>18</v>
      </c>
      <c r="B58" s="623" t="s">
        <v>361</v>
      </c>
      <c r="C58" s="623"/>
      <c r="D58" s="6"/>
      <c r="E58" s="73">
        <v>62179.95</v>
      </c>
      <c r="H58" s="72"/>
      <c r="J58" s="72"/>
      <c r="L58" s="72"/>
    </row>
    <row r="59" spans="1:12" x14ac:dyDescent="0.25">
      <c r="A59" s="8">
        <v>19</v>
      </c>
      <c r="B59" s="626" t="s">
        <v>387</v>
      </c>
      <c r="C59" s="627"/>
      <c r="D59" s="6"/>
      <c r="E59" s="73">
        <v>49719.96</v>
      </c>
      <c r="H59" s="72"/>
      <c r="L59" s="72"/>
    </row>
    <row r="60" spans="1:12" x14ac:dyDescent="0.25">
      <c r="A60" s="8">
        <v>20</v>
      </c>
      <c r="B60" s="626" t="s">
        <v>388</v>
      </c>
      <c r="C60" s="627"/>
      <c r="D60" s="6"/>
      <c r="E60" s="73">
        <v>4899.72</v>
      </c>
      <c r="H60" s="72"/>
      <c r="L60" s="72"/>
    </row>
    <row r="61" spans="1:12" x14ac:dyDescent="0.25">
      <c r="A61" s="8">
        <v>21</v>
      </c>
      <c r="B61" s="626" t="s">
        <v>389</v>
      </c>
      <c r="C61" s="627"/>
      <c r="D61" s="6"/>
      <c r="E61" s="73">
        <v>91322.94</v>
      </c>
      <c r="H61" s="72"/>
      <c r="L61" s="72"/>
    </row>
    <row r="62" spans="1:12" x14ac:dyDescent="0.25">
      <c r="A62" s="8">
        <v>22</v>
      </c>
      <c r="B62" s="626" t="s">
        <v>390</v>
      </c>
      <c r="C62" s="627"/>
      <c r="D62" s="6"/>
      <c r="E62" s="73">
        <v>7871.28</v>
      </c>
      <c r="H62" s="72"/>
      <c r="L62" s="72"/>
    </row>
    <row r="63" spans="1:12" x14ac:dyDescent="0.25">
      <c r="A63" s="8">
        <v>23</v>
      </c>
      <c r="B63" s="624" t="s">
        <v>652</v>
      </c>
      <c r="C63" s="624"/>
      <c r="D63" s="6"/>
      <c r="E63" s="73">
        <f>SUM(E41:E62)</f>
        <v>998043.79599999986</v>
      </c>
      <c r="F63" s="72"/>
      <c r="H63" s="77"/>
      <c r="I63" s="76"/>
      <c r="J63" s="151"/>
    </row>
    <row r="64" spans="1:12" x14ac:dyDescent="0.25">
      <c r="A64" s="8">
        <v>24</v>
      </c>
      <c r="B64" s="624" t="s">
        <v>676</v>
      </c>
      <c r="C64" s="625"/>
      <c r="D64" s="6"/>
      <c r="E64" s="81">
        <f>E20</f>
        <v>1030185.65</v>
      </c>
      <c r="H64" s="72"/>
      <c r="J64" s="155"/>
    </row>
    <row r="65" spans="1:12" x14ac:dyDescent="0.25">
      <c r="A65" s="8"/>
      <c r="B65" s="624"/>
      <c r="C65" s="624"/>
      <c r="D65" s="6"/>
      <c r="E65" s="81"/>
      <c r="H65" s="72"/>
      <c r="J65" s="156"/>
    </row>
    <row r="66" spans="1:12" x14ac:dyDescent="0.25">
      <c r="A66" s="8"/>
      <c r="B66" s="624"/>
      <c r="C66" s="624"/>
      <c r="D66" s="31"/>
      <c r="E66" s="82"/>
      <c r="H66" s="72"/>
      <c r="L66">
        <v>12</v>
      </c>
    </row>
    <row r="67" spans="1:12" x14ac:dyDescent="0.25">
      <c r="E67" s="76"/>
    </row>
    <row r="68" spans="1:12" x14ac:dyDescent="0.25">
      <c r="A68" s="28" t="s">
        <v>32</v>
      </c>
      <c r="B68" s="5" t="s">
        <v>348</v>
      </c>
    </row>
    <row r="69" spans="1:12" x14ac:dyDescent="0.25">
      <c r="B69" s="11" t="s">
        <v>37</v>
      </c>
    </row>
    <row r="70" spans="1:12" x14ac:dyDescent="0.25">
      <c r="A70" s="38" t="s">
        <v>27</v>
      </c>
      <c r="B70" s="36" t="s">
        <v>41</v>
      </c>
      <c r="C70" s="118" t="s">
        <v>44</v>
      </c>
      <c r="D70" s="292" t="s">
        <v>611</v>
      </c>
      <c r="E70" s="118" t="s">
        <v>45</v>
      </c>
    </row>
    <row r="71" spans="1:12" x14ac:dyDescent="0.25">
      <c r="A71" s="32">
        <v>1</v>
      </c>
      <c r="B71" s="532" t="s">
        <v>1077</v>
      </c>
      <c r="C71" s="547">
        <v>45259</v>
      </c>
      <c r="D71" s="132">
        <v>137</v>
      </c>
      <c r="E71" s="132">
        <v>9000</v>
      </c>
    </row>
    <row r="72" spans="1:12" x14ac:dyDescent="0.25">
      <c r="A72" s="31">
        <v>2</v>
      </c>
      <c r="B72" s="540" t="s">
        <v>1107</v>
      </c>
      <c r="C72" s="310">
        <v>45232</v>
      </c>
      <c r="D72" s="106">
        <v>106</v>
      </c>
      <c r="E72" s="106">
        <v>7350</v>
      </c>
    </row>
    <row r="73" spans="1:12" x14ac:dyDescent="0.25">
      <c r="A73" s="31">
        <v>3</v>
      </c>
      <c r="B73" s="540" t="s">
        <v>1215</v>
      </c>
      <c r="C73" s="537" t="s">
        <v>1216</v>
      </c>
      <c r="D73" s="106">
        <v>19</v>
      </c>
      <c r="E73" s="106">
        <v>3500</v>
      </c>
    </row>
    <row r="74" spans="1:12" x14ac:dyDescent="0.25">
      <c r="A74" s="31">
        <v>4</v>
      </c>
      <c r="B74" s="566" t="s">
        <v>1324</v>
      </c>
      <c r="C74" s="581" t="s">
        <v>1202</v>
      </c>
      <c r="D74" s="106">
        <v>11</v>
      </c>
      <c r="E74" s="106">
        <v>7780</v>
      </c>
    </row>
    <row r="75" spans="1:12" x14ac:dyDescent="0.25">
      <c r="B75" s="120"/>
      <c r="C75" s="563"/>
      <c r="D75" s="90"/>
      <c r="E75" s="90"/>
    </row>
    <row r="76" spans="1:12" x14ac:dyDescent="0.25">
      <c r="A76" s="28" t="s">
        <v>33</v>
      </c>
      <c r="B76" s="28" t="s">
        <v>46</v>
      </c>
      <c r="C76" s="28"/>
      <c r="D76" s="28"/>
      <c r="E76" s="28"/>
      <c r="F76" s="28"/>
    </row>
    <row r="77" spans="1:12" x14ac:dyDescent="0.25">
      <c r="B77" s="28" t="s">
        <v>47</v>
      </c>
      <c r="C77" s="28"/>
      <c r="D77" s="28"/>
      <c r="E77" s="28"/>
      <c r="F77" s="28"/>
    </row>
    <row r="78" spans="1:12" x14ac:dyDescent="0.25">
      <c r="B78" s="28" t="s">
        <v>48</v>
      </c>
      <c r="C78" s="28"/>
      <c r="D78" s="28"/>
      <c r="E78" s="28"/>
      <c r="F78" s="28"/>
    </row>
    <row r="79" spans="1:12" x14ac:dyDescent="0.25">
      <c r="B79" s="47" t="s">
        <v>55</v>
      </c>
      <c r="C79" s="29"/>
      <c r="D79" s="29"/>
      <c r="E79" s="29"/>
      <c r="F79" s="29"/>
    </row>
    <row r="80" spans="1:12" x14ac:dyDescent="0.25">
      <c r="B80" s="29" t="s">
        <v>50</v>
      </c>
      <c r="C80" s="29"/>
      <c r="D80" s="29"/>
      <c r="E80" s="29"/>
      <c r="F80" s="29"/>
    </row>
    <row r="81" spans="2:6" x14ac:dyDescent="0.25">
      <c r="B81" s="29" t="s">
        <v>51</v>
      </c>
      <c r="C81" s="29"/>
      <c r="D81" s="29"/>
      <c r="E81" s="29"/>
      <c r="F81" s="29"/>
    </row>
    <row r="82" spans="2:6" x14ac:dyDescent="0.25">
      <c r="B82" s="342" t="s">
        <v>677</v>
      </c>
    </row>
  </sheetData>
  <mergeCells count="31">
    <mergeCell ref="B64:C64"/>
    <mergeCell ref="B45:C45"/>
    <mergeCell ref="B46:C46"/>
    <mergeCell ref="B47:C47"/>
    <mergeCell ref="B48:C48"/>
    <mergeCell ref="B49:C49"/>
    <mergeCell ref="B59:C59"/>
    <mergeCell ref="B60:C60"/>
    <mergeCell ref="B61:C61"/>
    <mergeCell ref="B62:C62"/>
    <mergeCell ref="B12:F12"/>
    <mergeCell ref="B5:E5"/>
    <mergeCell ref="B9:C9"/>
    <mergeCell ref="B11:F11"/>
    <mergeCell ref="B10:E10"/>
    <mergeCell ref="B65:C65"/>
    <mergeCell ref="B66:C66"/>
    <mergeCell ref="B40:C40"/>
    <mergeCell ref="B55:C55"/>
    <mergeCell ref="B56:C56"/>
    <mergeCell ref="B57:C57"/>
    <mergeCell ref="B58:C58"/>
    <mergeCell ref="B63:C63"/>
    <mergeCell ref="B50:C50"/>
    <mergeCell ref="B51:C51"/>
    <mergeCell ref="B52:C52"/>
    <mergeCell ref="B53:C53"/>
    <mergeCell ref="B54:C54"/>
    <mergeCell ref="B41:C41"/>
    <mergeCell ref="B42:C42"/>
    <mergeCell ref="B43:C43"/>
  </mergeCells>
  <pageMargins left="0.69930555555555596" right="0.69930555555555596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9">
    <tabColor rgb="FF00B0F0"/>
  </sheetPr>
  <dimension ref="A1:L104"/>
  <sheetViews>
    <sheetView topLeftCell="A8" workbookViewId="0">
      <selection activeCell="F19" sqref="F19"/>
    </sheetView>
  </sheetViews>
  <sheetFormatPr defaultRowHeight="15" x14ac:dyDescent="0.25"/>
  <cols>
    <col min="1" max="1" width="4.5703125" customWidth="1"/>
    <col min="2" max="2" width="45.5703125" customWidth="1"/>
    <col min="3" max="3" width="11.42578125" customWidth="1"/>
    <col min="4" max="4" width="10.140625" customWidth="1"/>
    <col min="5" max="5" width="11.140625" customWidth="1"/>
    <col min="6" max="6" width="12.28515625" customWidth="1"/>
    <col min="7" max="7" width="12" customWidth="1"/>
    <col min="10" max="10" width="10.5703125" bestFit="1" customWidth="1"/>
    <col min="12" max="12" width="11.28515625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14" t="s">
        <v>6</v>
      </c>
      <c r="C2" s="2"/>
      <c r="D2" s="3"/>
      <c r="E2" s="1"/>
    </row>
    <row r="3" spans="1:6" x14ac:dyDescent="0.25">
      <c r="A3" s="1"/>
      <c r="B3" s="14" t="s">
        <v>7</v>
      </c>
      <c r="C3" s="2"/>
      <c r="D3" s="3"/>
      <c r="E3" s="1"/>
    </row>
    <row r="4" spans="1:6" x14ac:dyDescent="0.25">
      <c r="A4" s="1"/>
      <c r="B4" s="14" t="s">
        <v>8</v>
      </c>
      <c r="C4" s="2"/>
      <c r="D4" s="3"/>
      <c r="E4" s="1"/>
    </row>
    <row r="5" spans="1:6" x14ac:dyDescent="0.25">
      <c r="A5" s="4"/>
      <c r="B5" s="629" t="s">
        <v>678</v>
      </c>
      <c r="C5" s="629"/>
      <c r="D5" s="629"/>
      <c r="E5" s="629"/>
    </row>
    <row r="6" spans="1:6" x14ac:dyDescent="0.25">
      <c r="A6" s="4"/>
      <c r="B6" s="20"/>
      <c r="C6" s="21"/>
      <c r="D6" s="21"/>
      <c r="E6" s="21"/>
    </row>
    <row r="7" spans="1:6" ht="17.25" customHeight="1" x14ac:dyDescent="0.25">
      <c r="A7" s="22" t="s">
        <v>9</v>
      </c>
      <c r="B7" s="20" t="s">
        <v>10</v>
      </c>
      <c r="C7" s="21"/>
      <c r="D7" s="21"/>
      <c r="E7" s="21"/>
    </row>
    <row r="8" spans="1:6" ht="18.75" customHeight="1" x14ac:dyDescent="0.25">
      <c r="A8" s="4"/>
      <c r="B8" s="23" t="s">
        <v>650</v>
      </c>
      <c r="C8" s="21"/>
      <c r="D8" s="21"/>
      <c r="E8" s="21"/>
    </row>
    <row r="9" spans="1:6" x14ac:dyDescent="0.25">
      <c r="A9" s="4"/>
      <c r="B9" s="630" t="s">
        <v>11</v>
      </c>
      <c r="C9" s="630"/>
      <c r="D9" s="21"/>
      <c r="E9" s="21"/>
    </row>
    <row r="10" spans="1:6" ht="14.25" customHeight="1" x14ac:dyDescent="0.25">
      <c r="A10" s="4"/>
      <c r="B10" s="630" t="s">
        <v>62</v>
      </c>
      <c r="C10" s="630"/>
      <c r="D10" s="630"/>
      <c r="E10" s="630"/>
    </row>
    <row r="11" spans="1:6" ht="15" customHeight="1" x14ac:dyDescent="0.25">
      <c r="A11" s="4"/>
      <c r="B11" s="630" t="s">
        <v>12</v>
      </c>
      <c r="C11" s="630"/>
      <c r="D11" s="630"/>
      <c r="E11" s="630"/>
      <c r="F11" s="630"/>
    </row>
    <row r="12" spans="1:6" ht="15" customHeight="1" x14ac:dyDescent="0.25">
      <c r="A12" s="4"/>
      <c r="B12" s="630" t="s">
        <v>65</v>
      </c>
      <c r="C12" s="630"/>
      <c r="D12" s="630"/>
      <c r="E12" s="630"/>
      <c r="F12" s="630"/>
    </row>
    <row r="13" spans="1:6" ht="15" customHeight="1" x14ac:dyDescent="0.25">
      <c r="A13" s="4"/>
      <c r="B13" s="23"/>
      <c r="C13" s="647" t="s">
        <v>1039</v>
      </c>
      <c r="D13" s="647"/>
      <c r="E13" s="502">
        <v>1358047.49</v>
      </c>
      <c r="F13" s="23"/>
    </row>
    <row r="14" spans="1:6" x14ac:dyDescent="0.25">
      <c r="A14" s="19" t="s">
        <v>13</v>
      </c>
      <c r="B14" s="5" t="s">
        <v>663</v>
      </c>
      <c r="C14" s="5"/>
      <c r="D14" s="501"/>
      <c r="E14" s="324">
        <v>217122.71</v>
      </c>
      <c r="F14" s="72"/>
    </row>
    <row r="15" spans="1:6" x14ac:dyDescent="0.25">
      <c r="A15" s="19"/>
      <c r="B15" s="5" t="s">
        <v>394</v>
      </c>
      <c r="C15" s="5"/>
      <c r="D15" s="10"/>
      <c r="E15" s="324">
        <v>157583.46</v>
      </c>
    </row>
    <row r="16" spans="1:6" x14ac:dyDescent="0.25">
      <c r="A16" s="13" t="s">
        <v>14</v>
      </c>
      <c r="B16" s="5" t="s">
        <v>634</v>
      </c>
      <c r="C16" s="5"/>
      <c r="D16" s="18"/>
      <c r="E16" s="87">
        <v>-1250426.04</v>
      </c>
    </row>
    <row r="17" spans="1:6" x14ac:dyDescent="0.25">
      <c r="A17" s="13" t="s">
        <v>15</v>
      </c>
      <c r="B17" s="11" t="s">
        <v>16</v>
      </c>
      <c r="C17" s="5"/>
      <c r="D17" s="5"/>
      <c r="E17" s="1"/>
    </row>
    <row r="18" spans="1:6" x14ac:dyDescent="0.25">
      <c r="A18" s="13"/>
      <c r="B18" s="24" t="s">
        <v>17</v>
      </c>
      <c r="C18" s="5"/>
      <c r="D18" s="5"/>
      <c r="E18" s="1"/>
    </row>
    <row r="19" spans="1:6" x14ac:dyDescent="0.25">
      <c r="A19" s="13"/>
      <c r="B19" s="25" t="s">
        <v>18</v>
      </c>
      <c r="C19" s="26"/>
      <c r="D19" s="27"/>
      <c r="E19" s="15">
        <v>2551778.96</v>
      </c>
    </row>
    <row r="20" spans="1:6" x14ac:dyDescent="0.25">
      <c r="A20" s="13"/>
      <c r="B20" s="25" t="s">
        <v>19</v>
      </c>
      <c r="C20" s="26"/>
      <c r="D20" s="27"/>
      <c r="E20" s="15">
        <v>2627358.54</v>
      </c>
    </row>
    <row r="21" spans="1:6" x14ac:dyDescent="0.25">
      <c r="A21" s="13"/>
      <c r="B21" s="25" t="s">
        <v>20</v>
      </c>
      <c r="C21" s="26"/>
      <c r="D21" s="27"/>
      <c r="E21" s="15">
        <f>E20+B23</f>
        <v>3648798.54</v>
      </c>
    </row>
    <row r="22" spans="1:6" x14ac:dyDescent="0.25">
      <c r="A22" s="13"/>
      <c r="B22" s="24" t="s">
        <v>21</v>
      </c>
      <c r="C22" s="5"/>
      <c r="D22" s="5"/>
      <c r="E22" s="1"/>
    </row>
    <row r="23" spans="1:6" x14ac:dyDescent="0.25">
      <c r="A23" s="13"/>
      <c r="B23" s="18">
        <v>1021440</v>
      </c>
      <c r="C23" s="5"/>
      <c r="D23" s="5"/>
      <c r="E23" s="1"/>
    </row>
    <row r="24" spans="1:6" x14ac:dyDescent="0.25">
      <c r="A24" s="13"/>
      <c r="B24" s="24" t="s">
        <v>54</v>
      </c>
      <c r="C24" s="5"/>
      <c r="D24" s="5"/>
      <c r="E24" s="1"/>
    </row>
    <row r="25" spans="1:6" x14ac:dyDescent="0.25">
      <c r="A25" s="13"/>
      <c r="B25" s="61" t="s">
        <v>505</v>
      </c>
      <c r="C25" s="61">
        <v>45303</v>
      </c>
      <c r="D25" s="64">
        <v>5000</v>
      </c>
      <c r="E25" s="64">
        <v>12467.85</v>
      </c>
      <c r="F25" s="267"/>
    </row>
    <row r="26" spans="1:6" x14ac:dyDescent="0.25">
      <c r="A26" s="13"/>
      <c r="B26" s="61" t="s">
        <v>506</v>
      </c>
      <c r="C26" s="61">
        <v>45296</v>
      </c>
      <c r="D26" s="64">
        <v>13417.82</v>
      </c>
      <c r="E26" s="64">
        <v>13417.82</v>
      </c>
    </row>
    <row r="27" spans="1:6" x14ac:dyDescent="0.25">
      <c r="A27" s="13"/>
      <c r="B27" s="61" t="s">
        <v>507</v>
      </c>
      <c r="C27" s="61">
        <v>45292</v>
      </c>
      <c r="D27" s="64">
        <v>9240</v>
      </c>
      <c r="E27" s="64">
        <v>50464.36</v>
      </c>
    </row>
    <row r="28" spans="1:6" x14ac:dyDescent="0.25">
      <c r="A28" s="13"/>
      <c r="B28" s="61" t="s">
        <v>1024</v>
      </c>
      <c r="C28" s="61">
        <v>45300</v>
      </c>
      <c r="D28" s="64">
        <v>11785.69</v>
      </c>
      <c r="E28" s="64">
        <v>11785.69</v>
      </c>
    </row>
    <row r="29" spans="1:6" x14ac:dyDescent="0.25">
      <c r="A29" s="13"/>
      <c r="B29" s="61" t="s">
        <v>508</v>
      </c>
      <c r="C29" s="61">
        <v>45293</v>
      </c>
      <c r="D29" s="64">
        <v>10000</v>
      </c>
      <c r="E29" s="64">
        <v>14451.07</v>
      </c>
    </row>
    <row r="30" spans="1:6" x14ac:dyDescent="0.25">
      <c r="A30" s="13"/>
      <c r="B30" s="61" t="s">
        <v>160</v>
      </c>
      <c r="C30" s="61">
        <v>45281</v>
      </c>
      <c r="D30" s="64">
        <v>0</v>
      </c>
      <c r="E30" s="64">
        <v>10702.14</v>
      </c>
    </row>
    <row r="31" spans="1:6" x14ac:dyDescent="0.25">
      <c r="A31" s="13"/>
      <c r="B31" s="61" t="s">
        <v>509</v>
      </c>
      <c r="C31" s="61">
        <v>45294</v>
      </c>
      <c r="D31" s="64">
        <v>8000</v>
      </c>
      <c r="E31" s="64">
        <v>15520.34</v>
      </c>
    </row>
    <row r="32" spans="1:6" x14ac:dyDescent="0.25">
      <c r="A32" s="13"/>
      <c r="B32" s="61" t="s">
        <v>510</v>
      </c>
      <c r="C32" s="61">
        <v>45289</v>
      </c>
      <c r="D32" s="64">
        <v>6100</v>
      </c>
      <c r="E32" s="64">
        <v>11377.49</v>
      </c>
    </row>
    <row r="33" spans="1:5" x14ac:dyDescent="0.25">
      <c r="A33" s="13"/>
      <c r="B33" s="61" t="s">
        <v>1025</v>
      </c>
      <c r="C33" s="61">
        <v>45291</v>
      </c>
      <c r="D33" s="64">
        <v>10625.98</v>
      </c>
      <c r="E33" s="64">
        <v>10625.98</v>
      </c>
    </row>
    <row r="34" spans="1:5" x14ac:dyDescent="0.25">
      <c r="A34" s="13"/>
      <c r="B34" s="61" t="s">
        <v>1026</v>
      </c>
      <c r="C34" s="61">
        <v>45301</v>
      </c>
      <c r="D34" s="64">
        <v>6818.8</v>
      </c>
      <c r="E34" s="64">
        <v>11271.83</v>
      </c>
    </row>
    <row r="35" spans="1:5" x14ac:dyDescent="0.25">
      <c r="A35" s="13"/>
      <c r="B35" s="61" t="s">
        <v>511</v>
      </c>
      <c r="C35" s="61">
        <v>45267</v>
      </c>
      <c r="D35" s="64">
        <v>0</v>
      </c>
      <c r="E35" s="64">
        <v>17104.97</v>
      </c>
    </row>
    <row r="36" spans="1:5" x14ac:dyDescent="0.25">
      <c r="A36" s="13"/>
      <c r="B36" s="61" t="s">
        <v>1027</v>
      </c>
      <c r="C36" s="61">
        <v>44663</v>
      </c>
      <c r="D36" s="64">
        <v>0</v>
      </c>
      <c r="E36" s="64">
        <v>17531.490000000002</v>
      </c>
    </row>
    <row r="37" spans="1:5" x14ac:dyDescent="0.25">
      <c r="A37" s="13"/>
      <c r="B37" s="61" t="s">
        <v>1028</v>
      </c>
      <c r="C37" s="61">
        <v>45295</v>
      </c>
      <c r="D37" s="64">
        <v>15370.47</v>
      </c>
      <c r="E37" s="64">
        <v>15278.56</v>
      </c>
    </row>
    <row r="38" spans="1:5" x14ac:dyDescent="0.25">
      <c r="A38" s="13"/>
      <c r="B38" s="61" t="s">
        <v>1029</v>
      </c>
      <c r="C38" s="61">
        <v>45289</v>
      </c>
      <c r="D38" s="64">
        <v>11600</v>
      </c>
      <c r="E38" s="64">
        <v>11550.5</v>
      </c>
    </row>
    <row r="39" spans="1:5" x14ac:dyDescent="0.25">
      <c r="A39" s="13"/>
      <c r="B39" s="61" t="s">
        <v>1030</v>
      </c>
      <c r="C39" s="61">
        <v>45293</v>
      </c>
      <c r="D39" s="64">
        <v>11560.87</v>
      </c>
      <c r="E39" s="64">
        <v>11560.87</v>
      </c>
    </row>
    <row r="40" spans="1:5" x14ac:dyDescent="0.25">
      <c r="A40" s="13"/>
      <c r="B40" s="61" t="s">
        <v>1031</v>
      </c>
      <c r="C40" s="61">
        <v>45303</v>
      </c>
      <c r="D40" s="64">
        <v>11500</v>
      </c>
      <c r="E40" s="64">
        <v>11595.87</v>
      </c>
    </row>
    <row r="41" spans="1:5" x14ac:dyDescent="0.25">
      <c r="A41" s="13"/>
      <c r="B41" s="61" t="s">
        <v>161</v>
      </c>
      <c r="C41" s="62">
        <v>45201</v>
      </c>
      <c r="D41" s="63">
        <v>0</v>
      </c>
      <c r="E41" s="64">
        <v>160383.65</v>
      </c>
    </row>
    <row r="42" spans="1:5" x14ac:dyDescent="0.25">
      <c r="A42" s="13"/>
      <c r="B42" s="61" t="s">
        <v>1032</v>
      </c>
      <c r="C42" s="61">
        <v>45199</v>
      </c>
      <c r="D42" s="64">
        <v>0</v>
      </c>
      <c r="E42" s="64">
        <v>12558.67</v>
      </c>
    </row>
    <row r="43" spans="1:5" x14ac:dyDescent="0.25">
      <c r="A43" s="13"/>
      <c r="B43" s="61" t="s">
        <v>1033</v>
      </c>
      <c r="C43" s="61">
        <v>45310</v>
      </c>
      <c r="D43" s="64">
        <v>12000</v>
      </c>
      <c r="E43" s="64">
        <v>24751.81</v>
      </c>
    </row>
    <row r="44" spans="1:5" x14ac:dyDescent="0.25">
      <c r="A44" s="13"/>
      <c r="B44" s="61" t="s">
        <v>1034</v>
      </c>
      <c r="C44" s="61">
        <v>45177</v>
      </c>
      <c r="D44" s="64">
        <v>0</v>
      </c>
      <c r="E44" s="64">
        <v>24652.27</v>
      </c>
    </row>
    <row r="45" spans="1:5" x14ac:dyDescent="0.25">
      <c r="A45" s="13"/>
      <c r="B45" s="61" t="s">
        <v>512</v>
      </c>
      <c r="C45" s="61">
        <v>45265</v>
      </c>
      <c r="D45" s="64">
        <v>0</v>
      </c>
      <c r="E45" s="64">
        <v>10555.78</v>
      </c>
    </row>
    <row r="46" spans="1:5" x14ac:dyDescent="0.25">
      <c r="A46" s="13"/>
      <c r="B46" s="61" t="s">
        <v>1035</v>
      </c>
      <c r="C46" s="61">
        <v>45240</v>
      </c>
      <c r="D46" s="64">
        <v>0</v>
      </c>
      <c r="E46" s="64">
        <v>9851.64</v>
      </c>
    </row>
    <row r="47" spans="1:5" x14ac:dyDescent="0.25">
      <c r="A47" s="13"/>
      <c r="B47" s="61" t="s">
        <v>513</v>
      </c>
      <c r="C47" s="61">
        <v>45277</v>
      </c>
      <c r="D47" s="64">
        <v>0</v>
      </c>
      <c r="E47" s="64">
        <v>10547.24</v>
      </c>
    </row>
    <row r="48" spans="1:5" x14ac:dyDescent="0.25">
      <c r="A48" s="13"/>
      <c r="B48" s="61" t="s">
        <v>1036</v>
      </c>
      <c r="C48" s="61">
        <v>45300</v>
      </c>
      <c r="D48" s="64">
        <v>14000</v>
      </c>
      <c r="E48" s="64">
        <v>13992.95</v>
      </c>
    </row>
    <row r="49" spans="1:12" x14ac:dyDescent="0.25">
      <c r="A49" s="13"/>
      <c r="B49" s="61" t="s">
        <v>1037</v>
      </c>
      <c r="C49" s="61">
        <v>45198</v>
      </c>
      <c r="D49" s="64">
        <v>0</v>
      </c>
      <c r="E49" s="64">
        <v>13077.77</v>
      </c>
    </row>
    <row r="50" spans="1:12" x14ac:dyDescent="0.25">
      <c r="A50" s="13"/>
      <c r="B50" s="61" t="s">
        <v>514</v>
      </c>
      <c r="C50" s="61">
        <v>45303</v>
      </c>
      <c r="D50" s="64">
        <v>6615</v>
      </c>
      <c r="E50" s="64">
        <v>21489.439999999999</v>
      </c>
    </row>
    <row r="51" spans="1:12" x14ac:dyDescent="0.25">
      <c r="A51" s="13" t="s">
        <v>24</v>
      </c>
      <c r="B51" s="11" t="s">
        <v>38</v>
      </c>
      <c r="C51" s="11"/>
      <c r="D51" s="11"/>
      <c r="E51" s="14"/>
      <c r="F51" s="28"/>
    </row>
    <row r="52" spans="1:12" x14ac:dyDescent="0.25">
      <c r="A52" s="13"/>
      <c r="B52" s="11" t="s">
        <v>40</v>
      </c>
      <c r="C52" s="11"/>
      <c r="D52" s="11"/>
      <c r="E52" s="14"/>
      <c r="F52" s="28"/>
    </row>
    <row r="53" spans="1:12" x14ac:dyDescent="0.25">
      <c r="A53" s="13"/>
      <c r="B53" s="11" t="s">
        <v>39</v>
      </c>
      <c r="C53" s="5"/>
      <c r="D53" s="5"/>
      <c r="E53" s="1"/>
    </row>
    <row r="54" spans="1:12" x14ac:dyDescent="0.25">
      <c r="A54" s="8" t="s">
        <v>27</v>
      </c>
      <c r="B54" s="639" t="s">
        <v>28</v>
      </c>
      <c r="C54" s="640"/>
      <c r="D54" s="6"/>
      <c r="E54" s="67" t="s">
        <v>318</v>
      </c>
    </row>
    <row r="55" spans="1:12" x14ac:dyDescent="0.25">
      <c r="A55" s="8">
        <v>1</v>
      </c>
      <c r="B55" s="626" t="s">
        <v>391</v>
      </c>
      <c r="C55" s="627"/>
      <c r="D55" s="6"/>
      <c r="E55" s="73">
        <v>267194.65000000002</v>
      </c>
      <c r="L55" s="72"/>
    </row>
    <row r="56" spans="1:12" x14ac:dyDescent="0.25">
      <c r="A56" s="8">
        <v>2</v>
      </c>
      <c r="B56" s="628" t="s">
        <v>306</v>
      </c>
      <c r="C56" s="628"/>
      <c r="D56" s="6"/>
      <c r="E56" s="73">
        <v>16884.768</v>
      </c>
    </row>
    <row r="57" spans="1:12" x14ac:dyDescent="0.25">
      <c r="A57" s="8">
        <v>3</v>
      </c>
      <c r="B57" s="623" t="s">
        <v>307</v>
      </c>
      <c r="C57" s="623"/>
      <c r="D57" s="6"/>
      <c r="E57" s="73">
        <v>79980.48000000001</v>
      </c>
    </row>
    <row r="58" spans="1:12" x14ac:dyDescent="0.25">
      <c r="A58" s="8">
        <v>4</v>
      </c>
      <c r="B58" s="157" t="s">
        <v>395</v>
      </c>
      <c r="C58" s="40"/>
      <c r="D58" s="6"/>
      <c r="E58" s="73">
        <v>10664.064</v>
      </c>
    </row>
    <row r="59" spans="1:12" x14ac:dyDescent="0.25">
      <c r="A59" s="8">
        <v>5</v>
      </c>
      <c r="B59" s="623" t="s">
        <v>359</v>
      </c>
      <c r="C59" s="623"/>
      <c r="D59" s="6"/>
      <c r="E59" s="73">
        <v>1171403.27</v>
      </c>
    </row>
    <row r="60" spans="1:12" x14ac:dyDescent="0.25">
      <c r="A60" s="8">
        <v>6</v>
      </c>
      <c r="B60" s="623" t="s">
        <v>3</v>
      </c>
      <c r="C60" s="623"/>
      <c r="D60" s="6"/>
      <c r="E60" s="73">
        <v>0</v>
      </c>
      <c r="J60" s="72"/>
    </row>
    <row r="61" spans="1:12" x14ac:dyDescent="0.25">
      <c r="A61" s="8">
        <v>7</v>
      </c>
      <c r="B61" s="628" t="s">
        <v>31</v>
      </c>
      <c r="C61" s="628"/>
      <c r="D61" s="6"/>
      <c r="E61" s="73">
        <v>79980.48000000001</v>
      </c>
    </row>
    <row r="62" spans="1:12" x14ac:dyDescent="0.25">
      <c r="A62" s="8">
        <v>8</v>
      </c>
      <c r="B62" s="623" t="s">
        <v>308</v>
      </c>
      <c r="C62" s="623"/>
      <c r="D62" s="6"/>
      <c r="E62" s="73">
        <v>2873.93</v>
      </c>
      <c r="J62" s="72"/>
    </row>
    <row r="63" spans="1:12" x14ac:dyDescent="0.25">
      <c r="A63" s="8">
        <v>9</v>
      </c>
      <c r="B63" s="623" t="s">
        <v>309</v>
      </c>
      <c r="C63" s="623"/>
      <c r="D63" s="6"/>
      <c r="E63" s="73">
        <v>10075.43</v>
      </c>
      <c r="L63" s="72"/>
    </row>
    <row r="64" spans="1:12" x14ac:dyDescent="0.25">
      <c r="A64" s="8">
        <v>10</v>
      </c>
      <c r="B64" s="628" t="s">
        <v>370</v>
      </c>
      <c r="C64" s="628"/>
      <c r="D64" s="6"/>
      <c r="E64" s="73">
        <v>24882.816000000003</v>
      </c>
    </row>
    <row r="65" spans="1:12" x14ac:dyDescent="0.25">
      <c r="A65" s="8">
        <v>11</v>
      </c>
      <c r="B65" s="623" t="s">
        <v>1381</v>
      </c>
      <c r="C65" s="623"/>
      <c r="D65" s="6"/>
      <c r="E65" s="73">
        <v>140960.95999999999</v>
      </c>
    </row>
    <row r="66" spans="1:12" x14ac:dyDescent="0.25">
      <c r="A66" s="8">
        <v>12</v>
      </c>
      <c r="B66" s="626" t="s">
        <v>1038</v>
      </c>
      <c r="C66" s="627"/>
      <c r="D66" s="6"/>
      <c r="E66" s="73">
        <v>292588.02</v>
      </c>
    </row>
    <row r="67" spans="1:12" x14ac:dyDescent="0.25">
      <c r="A67" s="8">
        <v>13</v>
      </c>
      <c r="B67" s="623" t="s">
        <v>312</v>
      </c>
      <c r="C67" s="623"/>
      <c r="D67" s="6"/>
      <c r="E67" s="73">
        <v>404345.76</v>
      </c>
      <c r="J67" s="72"/>
    </row>
    <row r="68" spans="1:12" x14ac:dyDescent="0.25">
      <c r="A68" s="8">
        <v>14</v>
      </c>
      <c r="B68" s="623" t="s">
        <v>313</v>
      </c>
      <c r="C68" s="623"/>
      <c r="D68" s="6"/>
      <c r="E68" s="616">
        <v>187847.67999999999</v>
      </c>
      <c r="J68" s="72"/>
      <c r="L68" s="72"/>
    </row>
    <row r="69" spans="1:12" x14ac:dyDescent="0.25">
      <c r="A69" s="8">
        <v>15</v>
      </c>
      <c r="B69" s="279" t="s">
        <v>331</v>
      </c>
      <c r="C69" s="279"/>
      <c r="D69" s="6"/>
      <c r="E69" s="73">
        <v>20083.79</v>
      </c>
      <c r="J69" s="72"/>
      <c r="L69" s="72"/>
    </row>
    <row r="70" spans="1:12" x14ac:dyDescent="0.25">
      <c r="A70" s="8">
        <v>16</v>
      </c>
      <c r="B70" s="623" t="s">
        <v>319</v>
      </c>
      <c r="C70" s="623"/>
      <c r="D70" s="6"/>
      <c r="E70" s="73">
        <v>2666</v>
      </c>
    </row>
    <row r="71" spans="1:12" x14ac:dyDescent="0.25">
      <c r="A71" s="8">
        <v>17</v>
      </c>
      <c r="B71" s="623" t="s">
        <v>314</v>
      </c>
      <c r="C71" s="623"/>
      <c r="D71" s="6"/>
      <c r="E71" s="73">
        <v>140820.25</v>
      </c>
    </row>
    <row r="72" spans="1:12" x14ac:dyDescent="0.25">
      <c r="A72" s="8">
        <v>18</v>
      </c>
      <c r="B72" s="623" t="s">
        <v>883</v>
      </c>
      <c r="C72" s="623"/>
      <c r="D72" s="6"/>
      <c r="E72" s="81">
        <v>276236.58</v>
      </c>
    </row>
    <row r="73" spans="1:12" x14ac:dyDescent="0.25">
      <c r="A73" s="8">
        <v>19</v>
      </c>
      <c r="B73" s="530" t="s">
        <v>1348</v>
      </c>
      <c r="C73" s="531"/>
      <c r="D73" s="6"/>
      <c r="E73" s="81">
        <v>2556.3200000000002</v>
      </c>
    </row>
    <row r="74" spans="1:12" x14ac:dyDescent="0.25">
      <c r="A74" s="8">
        <v>20</v>
      </c>
      <c r="B74" s="626" t="s">
        <v>4</v>
      </c>
      <c r="C74" s="627"/>
      <c r="D74" s="6"/>
      <c r="E74" s="162">
        <v>435449.28</v>
      </c>
      <c r="J74" s="72"/>
    </row>
    <row r="75" spans="1:12" x14ac:dyDescent="0.25">
      <c r="A75" s="8">
        <v>21</v>
      </c>
      <c r="B75" s="623" t="s">
        <v>363</v>
      </c>
      <c r="C75" s="623"/>
      <c r="D75" s="6"/>
      <c r="E75" s="82">
        <v>220506.35</v>
      </c>
      <c r="J75" s="72"/>
      <c r="L75" s="97"/>
    </row>
    <row r="76" spans="1:12" x14ac:dyDescent="0.25">
      <c r="A76" s="8">
        <v>22</v>
      </c>
      <c r="B76" s="624" t="s">
        <v>652</v>
      </c>
      <c r="C76" s="624"/>
      <c r="D76" s="6"/>
      <c r="E76" s="81">
        <f>SUM(E55:E75)</f>
        <v>3788000.878</v>
      </c>
      <c r="J76" s="151"/>
    </row>
    <row r="77" spans="1:12" x14ac:dyDescent="0.25">
      <c r="A77" s="8">
        <v>23</v>
      </c>
      <c r="B77" s="624" t="s">
        <v>676</v>
      </c>
      <c r="C77" s="625"/>
      <c r="D77" s="6"/>
      <c r="E77" s="81">
        <f>E21</f>
        <v>3648798.54</v>
      </c>
      <c r="J77" s="155"/>
      <c r="K77" s="76"/>
    </row>
    <row r="78" spans="1:12" x14ac:dyDescent="0.25">
      <c r="A78" s="8"/>
      <c r="B78" s="624"/>
      <c r="C78" s="624"/>
      <c r="D78" s="6"/>
      <c r="E78" s="81"/>
      <c r="J78" s="156"/>
      <c r="K78" s="72"/>
    </row>
    <row r="79" spans="1:12" x14ac:dyDescent="0.25">
      <c r="A79" s="8"/>
      <c r="B79" s="624"/>
      <c r="C79" s="624"/>
      <c r="D79" s="31"/>
      <c r="E79" s="82"/>
    </row>
    <row r="80" spans="1:12" x14ac:dyDescent="0.25">
      <c r="A80" s="13"/>
      <c r="B80" s="110"/>
      <c r="C80" s="110"/>
      <c r="E80" s="97"/>
      <c r="F80">
        <v>1358</v>
      </c>
    </row>
    <row r="81" spans="1:6" x14ac:dyDescent="0.25">
      <c r="A81" s="13"/>
      <c r="B81" s="280" t="s">
        <v>606</v>
      </c>
      <c r="C81" s="280"/>
      <c r="D81" s="31"/>
      <c r="E81" s="82"/>
    </row>
    <row r="82" spans="1:6" ht="24.75" customHeight="1" x14ac:dyDescent="0.25">
      <c r="A82" s="13"/>
      <c r="B82" s="281" t="s">
        <v>667</v>
      </c>
      <c r="C82" s="280" t="s">
        <v>607</v>
      </c>
      <c r="D82" s="45" t="s">
        <v>608</v>
      </c>
      <c r="E82" s="282" t="s">
        <v>668</v>
      </c>
    </row>
    <row r="83" spans="1:6" x14ac:dyDescent="0.25">
      <c r="A83" s="13"/>
      <c r="B83" s="442" t="s">
        <v>1023</v>
      </c>
      <c r="C83" s="9">
        <v>1159787.5900000001</v>
      </c>
      <c r="D83" s="9">
        <v>1155387.49</v>
      </c>
      <c r="E83" s="283">
        <v>166547.34</v>
      </c>
    </row>
    <row r="84" spans="1:6" x14ac:dyDescent="0.25">
      <c r="A84" s="13"/>
      <c r="B84" s="9" t="s">
        <v>679</v>
      </c>
      <c r="C84" s="9">
        <v>453151.45</v>
      </c>
      <c r="D84" s="9">
        <v>471718.98</v>
      </c>
      <c r="E84" s="284">
        <v>60197.61</v>
      </c>
    </row>
    <row r="85" spans="1:6" x14ac:dyDescent="0.25">
      <c r="A85" s="13"/>
      <c r="B85" s="9" t="s">
        <v>680</v>
      </c>
      <c r="C85" s="9">
        <v>2632507.6</v>
      </c>
      <c r="D85" s="9">
        <v>2604299.7000000002</v>
      </c>
      <c r="E85" s="283">
        <v>391384.38</v>
      </c>
    </row>
    <row r="86" spans="1:6" x14ac:dyDescent="0.25">
      <c r="B86" s="9" t="s">
        <v>681</v>
      </c>
      <c r="C86" s="9">
        <v>473711.13</v>
      </c>
      <c r="D86" s="9">
        <v>483282.1</v>
      </c>
      <c r="E86" s="283">
        <v>60763.13</v>
      </c>
      <c r="F86" s="71"/>
    </row>
    <row r="87" spans="1:6" x14ac:dyDescent="0.25">
      <c r="B87" s="279" t="s">
        <v>682</v>
      </c>
      <c r="C87" s="279">
        <v>2406774.0499999998</v>
      </c>
      <c r="D87" s="9">
        <v>2470059.4700000002</v>
      </c>
      <c r="E87" s="283">
        <v>462032.32</v>
      </c>
      <c r="F87" s="71"/>
    </row>
    <row r="88" spans="1:6" x14ac:dyDescent="0.25">
      <c r="B88" s="45" t="s">
        <v>683</v>
      </c>
      <c r="C88" s="31">
        <f>SUM(C83:C87)</f>
        <v>7125931.8200000003</v>
      </c>
      <c r="D88" s="31">
        <f>SUM(D83:D87)</f>
        <v>7184747.7400000002</v>
      </c>
      <c r="E88" s="285">
        <f>SUM(E83:E87)</f>
        <v>1140924.78</v>
      </c>
      <c r="F88" s="71"/>
    </row>
    <row r="89" spans="1:6" x14ac:dyDescent="0.25">
      <c r="F89" s="71"/>
    </row>
    <row r="90" spans="1:6" x14ac:dyDescent="0.25">
      <c r="A90" s="28" t="s">
        <v>32</v>
      </c>
      <c r="B90" s="5" t="s">
        <v>355</v>
      </c>
    </row>
    <row r="91" spans="1:6" x14ac:dyDescent="0.25">
      <c r="B91" s="11" t="s">
        <v>37</v>
      </c>
    </row>
    <row r="92" spans="1:6" x14ac:dyDescent="0.25">
      <c r="A92" s="38" t="s">
        <v>27</v>
      </c>
      <c r="B92" s="36" t="s">
        <v>41</v>
      </c>
      <c r="C92" s="33" t="s">
        <v>44</v>
      </c>
      <c r="D92" s="288" t="s">
        <v>611</v>
      </c>
      <c r="E92" s="33" t="s">
        <v>45</v>
      </c>
    </row>
    <row r="93" spans="1:6" x14ac:dyDescent="0.25">
      <c r="A93" s="33">
        <v>1</v>
      </c>
      <c r="B93" s="262" t="s">
        <v>1067</v>
      </c>
      <c r="C93" s="546">
        <v>45252</v>
      </c>
      <c r="D93" s="132">
        <v>124</v>
      </c>
      <c r="E93" s="132">
        <v>11000</v>
      </c>
    </row>
    <row r="94" spans="1:6" x14ac:dyDescent="0.25">
      <c r="A94" s="30">
        <v>2</v>
      </c>
      <c r="B94" s="540" t="s">
        <v>1096</v>
      </c>
      <c r="C94" s="546">
        <v>45251</v>
      </c>
      <c r="D94" s="132">
        <v>123</v>
      </c>
      <c r="E94" s="132">
        <v>11000</v>
      </c>
    </row>
    <row r="95" spans="1:6" x14ac:dyDescent="0.25">
      <c r="A95" s="31">
        <v>3</v>
      </c>
      <c r="B95" s="540" t="s">
        <v>1190</v>
      </c>
      <c r="C95" s="540" t="s">
        <v>1191</v>
      </c>
      <c r="D95" s="106">
        <v>24</v>
      </c>
      <c r="E95" s="106">
        <v>10200</v>
      </c>
    </row>
    <row r="96" spans="1:6" ht="45" customHeight="1" x14ac:dyDescent="0.25">
      <c r="A96" s="31">
        <v>4</v>
      </c>
      <c r="B96" s="568" t="s">
        <v>1343</v>
      </c>
      <c r="C96" s="566" t="s">
        <v>1344</v>
      </c>
      <c r="D96" s="106">
        <v>1</v>
      </c>
      <c r="E96" s="106">
        <v>79224</v>
      </c>
    </row>
    <row r="97" spans="1:6" ht="14.25" customHeight="1" x14ac:dyDescent="0.25">
      <c r="A97" s="31"/>
      <c r="B97" s="122"/>
      <c r="C97" s="117"/>
      <c r="D97" s="31"/>
      <c r="E97" s="126"/>
    </row>
    <row r="98" spans="1:6" x14ac:dyDescent="0.25">
      <c r="A98" s="28" t="s">
        <v>33</v>
      </c>
      <c r="B98" s="28" t="s">
        <v>46</v>
      </c>
      <c r="C98" s="28"/>
      <c r="D98" s="28"/>
      <c r="E98" s="28"/>
      <c r="F98" s="28"/>
    </row>
    <row r="99" spans="1:6" x14ac:dyDescent="0.25">
      <c r="B99" s="28" t="s">
        <v>61</v>
      </c>
      <c r="C99" s="28"/>
      <c r="D99" s="28"/>
      <c r="E99" s="28"/>
      <c r="F99" s="28"/>
    </row>
    <row r="100" spans="1:6" x14ac:dyDescent="0.25">
      <c r="B100" s="28" t="s">
        <v>60</v>
      </c>
      <c r="C100" s="28"/>
      <c r="D100" s="28"/>
      <c r="E100" s="28"/>
      <c r="F100" s="28"/>
    </row>
    <row r="101" spans="1:6" x14ac:dyDescent="0.25">
      <c r="B101" s="47" t="s">
        <v>55</v>
      </c>
      <c r="C101" s="29"/>
      <c r="D101" s="29"/>
      <c r="E101" s="29"/>
      <c r="F101" s="29"/>
    </row>
    <row r="102" spans="1:6" x14ac:dyDescent="0.25">
      <c r="B102" s="57" t="s">
        <v>59</v>
      </c>
      <c r="C102" s="29"/>
      <c r="D102" s="29"/>
      <c r="E102" s="29"/>
      <c r="F102" s="29"/>
    </row>
    <row r="103" spans="1:6" x14ac:dyDescent="0.25">
      <c r="B103" s="120" t="s">
        <v>358</v>
      </c>
      <c r="C103" s="29"/>
      <c r="D103" s="29"/>
      <c r="E103" s="29"/>
      <c r="F103" s="29"/>
    </row>
    <row r="104" spans="1:6" x14ac:dyDescent="0.25">
      <c r="B104" s="344" t="s">
        <v>674</v>
      </c>
    </row>
  </sheetData>
  <mergeCells count="29">
    <mergeCell ref="C13:D13"/>
    <mergeCell ref="B54:C54"/>
    <mergeCell ref="B71:C71"/>
    <mergeCell ref="B72:C72"/>
    <mergeCell ref="B5:E5"/>
    <mergeCell ref="B9:C9"/>
    <mergeCell ref="B11:F11"/>
    <mergeCell ref="B12:F12"/>
    <mergeCell ref="B10:E10"/>
    <mergeCell ref="B55:C55"/>
    <mergeCell ref="B56:C56"/>
    <mergeCell ref="B57:C57"/>
    <mergeCell ref="B59:C59"/>
    <mergeCell ref="B60:C60"/>
    <mergeCell ref="B61:C61"/>
    <mergeCell ref="B64:C64"/>
    <mergeCell ref="B67:C67"/>
    <mergeCell ref="B68:C68"/>
    <mergeCell ref="B78:C78"/>
    <mergeCell ref="B65:C65"/>
    <mergeCell ref="B62:C62"/>
    <mergeCell ref="B63:C63"/>
    <mergeCell ref="B70:C70"/>
    <mergeCell ref="B66:C66"/>
    <mergeCell ref="B79:C79"/>
    <mergeCell ref="B74:C74"/>
    <mergeCell ref="B75:C75"/>
    <mergeCell ref="B77:C77"/>
    <mergeCell ref="B76:C76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67</vt:i4>
      </vt:variant>
    </vt:vector>
  </HeadingPairs>
  <TitlesOfParts>
    <vt:vector size="67" baseType="lpstr">
      <vt:lpstr>А7-20</vt:lpstr>
      <vt:lpstr>А18</vt:lpstr>
      <vt:lpstr>A25</vt:lpstr>
      <vt:lpstr>В4</vt:lpstr>
      <vt:lpstr>В10</vt:lpstr>
      <vt:lpstr>В10,7</vt:lpstr>
      <vt:lpstr>В10,8</vt:lpstr>
      <vt:lpstr>В12</vt:lpstr>
      <vt:lpstr>В16</vt:lpstr>
      <vt:lpstr>В17</vt:lpstr>
      <vt:lpstr>В19</vt:lpstr>
      <vt:lpstr>В21</vt:lpstr>
      <vt:lpstr>В22</vt:lpstr>
      <vt:lpstr>В23</vt:lpstr>
      <vt:lpstr>В24</vt:lpstr>
      <vt:lpstr>В25</vt:lpstr>
      <vt:lpstr>В26</vt:lpstr>
      <vt:lpstr>В27</vt:lpstr>
      <vt:lpstr>В28</vt:lpstr>
      <vt:lpstr>В30</vt:lpstr>
      <vt:lpstr>В 31</vt:lpstr>
      <vt:lpstr>В31-д</vt:lpstr>
      <vt:lpstr>В32</vt:lpstr>
      <vt:lpstr>В34</vt:lpstr>
      <vt:lpstr>В36</vt:lpstr>
      <vt:lpstr>Возр. 17</vt:lpstr>
      <vt:lpstr>Лесная 1</vt:lpstr>
      <vt:lpstr>Лесная 3</vt:lpstr>
      <vt:lpstr>Лесная 6</vt:lpstr>
      <vt:lpstr>Лесная 7</vt:lpstr>
      <vt:lpstr>мак 3 </vt:lpstr>
      <vt:lpstr>М 6</vt:lpstr>
      <vt:lpstr>М19</vt:lpstr>
      <vt:lpstr> Мак.13</vt:lpstr>
      <vt:lpstr>М13,2</vt:lpstr>
      <vt:lpstr>М18</vt:lpstr>
      <vt:lpstr>М28</vt:lpstr>
      <vt:lpstr>М30</vt:lpstr>
      <vt:lpstr>м30,1</vt:lpstr>
      <vt:lpstr>Макар 32</vt:lpstr>
      <vt:lpstr>М39</vt:lpstr>
      <vt:lpstr>М41</vt:lpstr>
      <vt:lpstr>М45</vt:lpstr>
      <vt:lpstr>М47</vt:lpstr>
      <vt:lpstr>м34,18</vt:lpstr>
      <vt:lpstr>Т3</vt:lpstr>
      <vt:lpstr>Т4</vt:lpstr>
      <vt:lpstr>Т10</vt:lpstr>
      <vt:lpstr>Т13</vt:lpstr>
      <vt:lpstr>Т17.1</vt:lpstr>
      <vt:lpstr>Т15</vt:lpstr>
      <vt:lpstr>Т17.2</vt:lpstr>
      <vt:lpstr>Т18</vt:lpstr>
      <vt:lpstr>Т21</vt:lpstr>
      <vt:lpstr>Т23</vt:lpstr>
      <vt:lpstr>Т27</vt:lpstr>
      <vt:lpstr>Пл,100</vt:lpstr>
      <vt:lpstr>Пл.177</vt:lpstr>
      <vt:lpstr>П179а</vt:lpstr>
      <vt:lpstr>П181</vt:lpstr>
      <vt:lpstr>П181а</vt:lpstr>
      <vt:lpstr>П187</vt:lpstr>
      <vt:lpstr>П191</vt:lpstr>
      <vt:lpstr>влксм,16</vt:lpstr>
      <vt:lpstr>Ясног. 2</vt:lpstr>
      <vt:lpstr>Ясн.12</vt:lpstr>
      <vt:lpstr>Ясн.15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МЕДЯНКИНА Л.Д</dc:creator>
  <cp:lastModifiedBy>МЕДЯНКИНА Л.Д</cp:lastModifiedBy>
  <cp:lastPrinted>2024-03-21T06:35:26Z</cp:lastPrinted>
  <dcterms:created xsi:type="dcterms:W3CDTF">2006-09-28T05:33:00Z</dcterms:created>
  <dcterms:modified xsi:type="dcterms:W3CDTF">2024-03-27T10:40:33Z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