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3256" windowHeight="12408"/>
  </bookViews>
  <sheets>
    <sheet name="Тарифы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M28" i="1" l="1"/>
  <c r="M27" i="1"/>
  <c r="O16" i="1"/>
  <c r="M13" i="1"/>
  <c r="M16" i="1"/>
  <c r="O11" i="1"/>
  <c r="K11" i="1"/>
  <c r="M10" i="1"/>
  <c r="M11" i="1" l="1"/>
  <c r="O13" i="1" l="1"/>
  <c r="O10" i="1" l="1"/>
  <c r="O29" i="1"/>
  <c r="O24" i="1"/>
  <c r="O22" i="1"/>
  <c r="O21" i="1"/>
  <c r="O20" i="1"/>
  <c r="O18" i="1"/>
  <c r="O14" i="1"/>
  <c r="O7" i="1"/>
  <c r="M29" i="1"/>
  <c r="M26" i="1"/>
  <c r="M24" i="1"/>
  <c r="M22" i="1"/>
  <c r="M21" i="1"/>
  <c r="M20" i="1"/>
  <c r="M18" i="1"/>
  <c r="M7" i="1"/>
  <c r="K29" i="1" l="1"/>
  <c r="I29" i="1"/>
  <c r="G29" i="1"/>
  <c r="I14" i="1"/>
  <c r="G14" i="1"/>
  <c r="G26" i="1"/>
  <c r="K26" i="1"/>
  <c r="I26" i="1"/>
  <c r="K24" i="1"/>
  <c r="I24" i="1"/>
  <c r="K22" i="1"/>
  <c r="K21" i="1"/>
  <c r="I21" i="1"/>
  <c r="I22" i="1"/>
  <c r="K20" i="1"/>
  <c r="I20" i="1"/>
  <c r="G21" i="1"/>
  <c r="G22" i="1"/>
  <c r="G20" i="1"/>
  <c r="I28" i="1" l="1"/>
  <c r="G28" i="1"/>
  <c r="G24" i="1" l="1"/>
  <c r="K18" i="1"/>
  <c r="I18" i="1"/>
  <c r="G18" i="1"/>
  <c r="K14" i="1"/>
  <c r="K16" i="1"/>
  <c r="I16" i="1"/>
  <c r="G16" i="1"/>
  <c r="K13" i="1"/>
  <c r="I13" i="1"/>
  <c r="G13" i="1"/>
  <c r="I10" i="1"/>
  <c r="G10" i="1"/>
  <c r="K10" i="1"/>
  <c r="G9" i="1"/>
  <c r="K7" i="1"/>
  <c r="I7" i="1"/>
  <c r="G7" i="1"/>
  <c r="G6" i="1"/>
</calcChain>
</file>

<file path=xl/sharedStrings.xml><?xml version="1.0" encoding="utf-8"?>
<sst xmlns="http://schemas.openxmlformats.org/spreadsheetml/2006/main" count="104" uniqueCount="68">
  <si>
    <t>№ п/п</t>
  </si>
  <si>
    <t xml:space="preserve">Наименование услуг </t>
  </si>
  <si>
    <t>ед. изм.</t>
  </si>
  <si>
    <t>с 01.01.2017 по 30.06.2017</t>
  </si>
  <si>
    <t>с 01.07.2017 по 31.12.2017</t>
  </si>
  <si>
    <t>% роста</t>
  </si>
  <si>
    <t>с 01.07.2018 по 31.12.2018</t>
  </si>
  <si>
    <t>Основание</t>
  </si>
  <si>
    <t>Холодное водоснабжение</t>
  </si>
  <si>
    <t>1.</t>
  </si>
  <si>
    <t>ООО "Сочиводооканал"</t>
  </si>
  <si>
    <t>руб/м³</t>
  </si>
  <si>
    <t>-</t>
  </si>
  <si>
    <t>МУП г. Сочи "Водоканал"</t>
  </si>
  <si>
    <t>2.</t>
  </si>
  <si>
    <t>Водоотведение</t>
  </si>
  <si>
    <t>3.</t>
  </si>
  <si>
    <t>* - льготный тариф на водоотведение МУП г. Сочи "Водоканал" для населения проживающего: п.Верхнеимеретинская бухта, с. Веселое, с.Кепша, пгт. Красная Поляна, с. Медовеевка, Нижнеимеретинская бухта, с. Нижняя Шиловка, п. Некрасовское, п. Совхоз "Россия", п. Таврический, с. Чвижепсе, С. Черешня, с. Эстосадок</t>
  </si>
  <si>
    <t>Отопление</t>
  </si>
  <si>
    <t>4.</t>
  </si>
  <si>
    <t>5.</t>
  </si>
  <si>
    <t>руб/Гкал</t>
  </si>
  <si>
    <t>с 01.01.2018 по 30.06.2018</t>
  </si>
  <si>
    <t>6.</t>
  </si>
  <si>
    <t>Газ природный</t>
  </si>
  <si>
    <t>7.</t>
  </si>
  <si>
    <t>8.</t>
  </si>
  <si>
    <t>Прочие</t>
  </si>
  <si>
    <t>6.1.</t>
  </si>
  <si>
    <t>6.2.</t>
  </si>
  <si>
    <t>6.3.</t>
  </si>
  <si>
    <t>8.1.</t>
  </si>
  <si>
    <t>8.2.</t>
  </si>
  <si>
    <t>МУП г. Сочи "Сочитеплоэнерго"</t>
  </si>
  <si>
    <t>руб./м²</t>
  </si>
  <si>
    <t>3.1.</t>
  </si>
  <si>
    <t>3.2.</t>
  </si>
  <si>
    <t>Электроэнергия (одноставочные тарифы), в т.ч.:</t>
  </si>
  <si>
    <t>руб./Квтч</t>
  </si>
  <si>
    <t>23,06* - льготный</t>
  </si>
  <si>
    <t>35,02 / 31,35  (с 01.09.2017 г.)</t>
  </si>
  <si>
    <t>население и приравненные к ним, за исключением населения и потребителей, уазанных в пунктах 6.2.и 6.3</t>
  </si>
  <si>
    <t>22,75 / 28,52 (с 12.12.2017 г.)</t>
  </si>
  <si>
    <t>23,06* - льготный с 12.12.2017 г.</t>
  </si>
  <si>
    <t>Обязательные отчисления на капремонт</t>
  </si>
  <si>
    <t xml:space="preserve">Горячее водоснабжение </t>
  </si>
  <si>
    <t>842,64 / 683,22 (с 01.04.2017 г.)</t>
  </si>
  <si>
    <t>с 01.01.2019 по 30.06.2019</t>
  </si>
  <si>
    <t>с 01.07.2019 по 31.12.2019</t>
  </si>
  <si>
    <r>
      <t>Индивидуальные тепловые пункты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(потребители, подключенные к тепловой сети без дополнительного преобразования на тепловых пунктах, эксплуатируемой теплоснабжающей организацией) </t>
    </r>
  </si>
  <si>
    <t>Постановления администрации города Сочи от 08.12.2017 № 2107 и от 13.12.2018 № 2037</t>
  </si>
  <si>
    <t>26,64* - льготный</t>
  </si>
  <si>
    <t>Тарифы на коммунальные услуги в городе Сочи в 2018-2019 г.г. (для населения, с НДС)</t>
  </si>
  <si>
    <t>компонент на холодную воду (МУП г. Сочи "Водоканал")</t>
  </si>
  <si>
    <t>26,20* - льготный</t>
  </si>
  <si>
    <t>Приказы РЭК ДЦиТ КК от 19.12.2017 № 60/2017-э и от 14.12.2018 № 82/2018-э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</si>
  <si>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</si>
  <si>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население, проживающее в населенных пунктах и приравненные к ним</t>
  </si>
  <si>
    <t>Приказы РЭК ДЦиТ КК от 30.11.2015 № 58/2015-т и от 20.12.2018 № 248/2018-т</t>
  </si>
  <si>
    <t>Приказы РЭК ДЦиТ КК от 16.06.2017 № 13/2017-газ, от 20.06.2018 № 13/2018-газ и от 19.12.2018 № 23/2018-газ</t>
  </si>
  <si>
    <t>руб./чел. в месяц (частн. фонд)</t>
  </si>
  <si>
    <t>руб./чел. в месяц (МКД)</t>
  </si>
  <si>
    <t>АО "САХ по уборке города"</t>
  </si>
  <si>
    <t>Закон Краснодарского края от 01.07.2013 № 2735-КЗ, приказ министерства ТЭК и ЖКХ КК от 12.01.2018 №8</t>
  </si>
  <si>
    <t>Приказ по уборке АО "САХ по уборке города" от 28.03.2017 № 71-А, от 28.04.2018 № 78-А и от 25.12.2018 № 430-п</t>
  </si>
  <si>
    <t>В связи с чем, РЭК – департаментом с 1 ноября 2018 года розничная цена на природный газ, реализуемый населению на территории Краснодарского края, кроме территорий муниципальных образований Усть-Лабинский район и Славянский район, была утверждена в размере – 6,23 руб. за м3 или 6230 руб. за 1000 м3 газа. Увеличение розничной цены на природный газ, по отношению к розничной цене, действующей в первом полугодии 2018 года, составило 3,32% и не превысило параметров роста цен на газ, предусмотренных Прогнозом.</t>
  </si>
  <si>
    <t>ООО «Газпром межрегионгаз Краснодар»**</t>
  </si>
  <si>
    <t>**С 31 августа 2018 года Федеральной антимонопольной службой был пересмотрен размер платы за снабженческо-сбытовые услуги для поставщика газа ООО "Газпром межрегионгаз Краснодар" с ростом на 3,4%.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</si>
</sst>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T43"/>
  <sheetViews>
    <sheetView tabSelected="1" topLeftCell="B1" zoomScaleNormal="100" workbookViewId="0">
      <selection activeCell="C38" sqref="C38"/>
    </sheetView>
  </sheetViews>
  <sheetFormatPr defaultRowHeight="14.4" x14ac:dyDescent="0.3"/>
  <cols>
    <col min="1" max="1" width="4.5546875" customWidth="1"/>
    <col min="2" max="2" width="4.6640625" style="4" customWidth="1"/>
    <col min="3" max="3" width="47.5546875" style="4" customWidth="1"/>
    <col min="4" max="4" width="12.88671875" style="4" customWidth="1"/>
    <col min="5" max="5" width="16.44140625" style="4" hidden="1" customWidth="1"/>
    <col min="6" max="6" width="18" style="4" hidden="1" customWidth="1"/>
    <col min="7" max="7" width="10.33203125" style="4" hidden="1" customWidth="1"/>
    <col min="8" max="8" width="14" style="4" customWidth="1"/>
    <col min="9" max="9" width="9.109375" style="4" hidden="1" customWidth="1"/>
    <col min="10" max="10" width="13.109375" style="4" customWidth="1"/>
    <col min="11" max="11" width="9.6640625" style="4" customWidth="1"/>
    <col min="12" max="12" width="13.88671875" style="4" customWidth="1"/>
    <col min="13" max="13" width="9.88671875" style="4" customWidth="1"/>
    <col min="14" max="14" width="13.21875" style="4" customWidth="1"/>
    <col min="15" max="15" width="9.109375" style="4"/>
    <col min="16" max="16" width="51.6640625" style="4" customWidth="1"/>
  </cols>
  <sheetData>
    <row r="2" spans="2:16" ht="17.399999999999999" x14ac:dyDescent="0.3">
      <c r="B2" s="36" t="s">
        <v>52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4" spans="2:16" s="1" customFormat="1" ht="39.75" customHeight="1" x14ac:dyDescent="0.3">
      <c r="B4" s="3" t="s">
        <v>0</v>
      </c>
      <c r="C4" s="2" t="s">
        <v>1</v>
      </c>
      <c r="D4" s="2" t="s">
        <v>2</v>
      </c>
      <c r="E4" s="21" t="s">
        <v>3</v>
      </c>
      <c r="F4" s="21" t="s">
        <v>4</v>
      </c>
      <c r="G4" s="2" t="s">
        <v>5</v>
      </c>
      <c r="H4" s="21" t="s">
        <v>22</v>
      </c>
      <c r="I4" s="2" t="s">
        <v>5</v>
      </c>
      <c r="J4" s="21" t="s">
        <v>6</v>
      </c>
      <c r="K4" s="2" t="s">
        <v>5</v>
      </c>
      <c r="L4" s="21" t="s">
        <v>47</v>
      </c>
      <c r="M4" s="2" t="s">
        <v>5</v>
      </c>
      <c r="N4" s="21" t="s">
        <v>48</v>
      </c>
      <c r="O4" s="2" t="s">
        <v>5</v>
      </c>
      <c r="P4" s="2" t="s">
        <v>7</v>
      </c>
    </row>
    <row r="5" spans="2:16" x14ac:dyDescent="0.3">
      <c r="B5" s="40" t="s">
        <v>9</v>
      </c>
      <c r="C5" s="33" t="s">
        <v>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2:16" ht="29.25" hidden="1" customHeight="1" x14ac:dyDescent="0.3">
      <c r="B6" s="41"/>
      <c r="C6" s="5" t="s">
        <v>10</v>
      </c>
      <c r="D6" s="2" t="s">
        <v>11</v>
      </c>
      <c r="E6" s="2">
        <v>33.72</v>
      </c>
      <c r="F6" s="2">
        <v>35.020000000000003</v>
      </c>
      <c r="G6" s="6">
        <f>F6/E6</f>
        <v>1.038552787663108</v>
      </c>
      <c r="H6" s="2" t="s">
        <v>12</v>
      </c>
      <c r="I6" s="2" t="s">
        <v>12</v>
      </c>
      <c r="J6" s="2" t="s">
        <v>12</v>
      </c>
      <c r="K6" s="2" t="s">
        <v>12</v>
      </c>
      <c r="L6" s="25"/>
      <c r="M6" s="2" t="s">
        <v>12</v>
      </c>
      <c r="N6" s="25"/>
      <c r="O6" s="2" t="s">
        <v>12</v>
      </c>
      <c r="P6" s="3" t="s">
        <v>12</v>
      </c>
    </row>
    <row r="7" spans="2:16" ht="27.6" x14ac:dyDescent="0.3">
      <c r="B7" s="41"/>
      <c r="C7" s="5" t="s">
        <v>13</v>
      </c>
      <c r="D7" s="2" t="s">
        <v>11</v>
      </c>
      <c r="E7" s="2">
        <v>30.15</v>
      </c>
      <c r="F7" s="2">
        <v>31.35</v>
      </c>
      <c r="G7" s="6">
        <f>F7/E7</f>
        <v>1.0398009950248757</v>
      </c>
      <c r="H7" s="7">
        <v>31.35</v>
      </c>
      <c r="I7" s="6">
        <f>H7/F7</f>
        <v>1</v>
      </c>
      <c r="J7" s="8">
        <v>32.6</v>
      </c>
      <c r="K7" s="6">
        <f>J7/H7</f>
        <v>1.0398724082934609</v>
      </c>
      <c r="L7" s="26">
        <v>33.14</v>
      </c>
      <c r="M7" s="6">
        <f>L7/J7</f>
        <v>1.016564417177914</v>
      </c>
      <c r="N7" s="28">
        <v>33.43</v>
      </c>
      <c r="O7" s="6">
        <f>N7/L7</f>
        <v>1.0087507543753771</v>
      </c>
      <c r="P7" s="24" t="s">
        <v>50</v>
      </c>
    </row>
    <row r="8" spans="2:16" x14ac:dyDescent="0.3">
      <c r="B8" s="40" t="s">
        <v>14</v>
      </c>
      <c r="C8" s="37" t="s">
        <v>15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</row>
    <row r="9" spans="2:16" hidden="1" x14ac:dyDescent="0.3">
      <c r="B9" s="41"/>
      <c r="C9" s="5" t="s">
        <v>10</v>
      </c>
      <c r="D9" s="2" t="s">
        <v>11</v>
      </c>
      <c r="E9" s="2">
        <v>30.14</v>
      </c>
      <c r="F9" s="2">
        <v>31.34</v>
      </c>
      <c r="G9" s="6">
        <f t="shared" ref="G9" si="0">F9/E9</f>
        <v>1.0398142003981419</v>
      </c>
      <c r="H9" s="2" t="s">
        <v>12</v>
      </c>
      <c r="I9" s="6" t="s">
        <v>12</v>
      </c>
      <c r="J9" s="2" t="s">
        <v>12</v>
      </c>
      <c r="K9" s="6" t="s">
        <v>12</v>
      </c>
      <c r="L9" s="25"/>
      <c r="M9" s="6" t="s">
        <v>12</v>
      </c>
      <c r="N9" s="25"/>
      <c r="O9" s="6" t="s">
        <v>12</v>
      </c>
      <c r="P9" s="3" t="s">
        <v>12</v>
      </c>
    </row>
    <row r="10" spans="2:16" ht="27.6" x14ac:dyDescent="0.3">
      <c r="B10" s="41"/>
      <c r="C10" s="42" t="s">
        <v>13</v>
      </c>
      <c r="D10" s="2" t="s">
        <v>11</v>
      </c>
      <c r="E10" s="40">
        <v>22.14</v>
      </c>
      <c r="F10" s="3" t="s">
        <v>42</v>
      </c>
      <c r="G10" s="6">
        <f>22.75/E10</f>
        <v>1.0275519421860886</v>
      </c>
      <c r="H10" s="7">
        <v>28.52</v>
      </c>
      <c r="I10" s="6">
        <f>H10/22.75</f>
        <v>1.2536263736263735</v>
      </c>
      <c r="J10" s="7">
        <v>29.65</v>
      </c>
      <c r="K10" s="6">
        <f>J10/H10</f>
        <v>1.0396213183730716</v>
      </c>
      <c r="L10" s="26">
        <v>30.14</v>
      </c>
      <c r="M10" s="6">
        <f>L10/J10</f>
        <v>1.0165261382799327</v>
      </c>
      <c r="N10" s="47">
        <v>37.78</v>
      </c>
      <c r="O10" s="6">
        <f t="shared" ref="O10" si="1">N10/L10</f>
        <v>1.2534837425348375</v>
      </c>
      <c r="P10" s="45" t="s">
        <v>50</v>
      </c>
    </row>
    <row r="11" spans="2:16" ht="33.6" customHeight="1" x14ac:dyDescent="0.3">
      <c r="B11" s="41"/>
      <c r="C11" s="43"/>
      <c r="D11" s="2" t="s">
        <v>11</v>
      </c>
      <c r="E11" s="44"/>
      <c r="F11" s="3" t="s">
        <v>43</v>
      </c>
      <c r="G11" s="6" t="s">
        <v>12</v>
      </c>
      <c r="H11" s="21" t="s">
        <v>39</v>
      </c>
      <c r="I11" s="6">
        <v>1</v>
      </c>
      <c r="J11" s="21" t="s">
        <v>54</v>
      </c>
      <c r="K11" s="27">
        <f>26.2/23.06</f>
        <v>1.1361665221162185</v>
      </c>
      <c r="L11" s="21" t="s">
        <v>51</v>
      </c>
      <c r="M11" s="6">
        <f>26.64/26.2</f>
        <v>1.0167938931297711</v>
      </c>
      <c r="N11" s="48"/>
      <c r="O11" s="27">
        <f>N10/26.64</f>
        <v>1.4181681681681682</v>
      </c>
      <c r="P11" s="46"/>
    </row>
    <row r="12" spans="2:16" x14ac:dyDescent="0.3">
      <c r="B12" s="2" t="s">
        <v>16</v>
      </c>
      <c r="C12" s="37" t="s">
        <v>45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2:16" ht="27.6" x14ac:dyDescent="0.3">
      <c r="B13" s="2" t="s">
        <v>35</v>
      </c>
      <c r="C13" s="5" t="s">
        <v>33</v>
      </c>
      <c r="D13" s="2" t="s">
        <v>21</v>
      </c>
      <c r="E13" s="2">
        <v>3172.23</v>
      </c>
      <c r="F13" s="2">
        <v>3299.04</v>
      </c>
      <c r="G13" s="6">
        <f>F13/E13</f>
        <v>1.0399750333361704</v>
      </c>
      <c r="H13" s="30">
        <v>3299.04</v>
      </c>
      <c r="I13" s="31">
        <f>H13/F13</f>
        <v>1</v>
      </c>
      <c r="J13" s="30">
        <v>3431</v>
      </c>
      <c r="K13" s="6">
        <f>J13/H13</f>
        <v>1.0399995150104273</v>
      </c>
      <c r="L13" s="30">
        <v>3104.72</v>
      </c>
      <c r="M13" s="6">
        <f>L13/J13</f>
        <v>0.904902360827747</v>
      </c>
      <c r="N13" s="30">
        <v>3104.72</v>
      </c>
      <c r="O13" s="6">
        <f>N13/L13</f>
        <v>1</v>
      </c>
      <c r="P13" s="3" t="s">
        <v>58</v>
      </c>
    </row>
    <row r="14" spans="2:16" ht="27.6" x14ac:dyDescent="0.3">
      <c r="B14" s="2" t="s">
        <v>36</v>
      </c>
      <c r="C14" s="9" t="s">
        <v>53</v>
      </c>
      <c r="D14" s="2" t="s">
        <v>11</v>
      </c>
      <c r="E14" s="2">
        <v>33.72</v>
      </c>
      <c r="F14" s="3" t="s">
        <v>40</v>
      </c>
      <c r="G14" s="6">
        <f>35.02/33.72</f>
        <v>1.038552787663108</v>
      </c>
      <c r="H14" s="7">
        <v>31.35</v>
      </c>
      <c r="I14" s="6">
        <f>H14/31.35</f>
        <v>1</v>
      </c>
      <c r="J14" s="8">
        <v>32.6</v>
      </c>
      <c r="K14" s="6">
        <f>J14/H14</f>
        <v>1.0398724082934609</v>
      </c>
      <c r="L14" s="8">
        <v>33.14</v>
      </c>
      <c r="N14" s="8">
        <v>33.43</v>
      </c>
      <c r="O14" s="6">
        <f>N14/L14</f>
        <v>1.0087507543753771</v>
      </c>
      <c r="P14" s="3"/>
    </row>
    <row r="15" spans="2:16" x14ac:dyDescent="0.3">
      <c r="B15" s="40" t="s">
        <v>19</v>
      </c>
      <c r="C15" s="37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2:16" ht="27.6" x14ac:dyDescent="0.3">
      <c r="B16" s="44"/>
      <c r="C16" s="5" t="s">
        <v>33</v>
      </c>
      <c r="D16" s="2" t="s">
        <v>21</v>
      </c>
      <c r="E16" s="2">
        <v>2192.36</v>
      </c>
      <c r="F16" s="2">
        <v>2280.0300000000002</v>
      </c>
      <c r="G16" s="6">
        <f>F16/E16</f>
        <v>1.0399888704409861</v>
      </c>
      <c r="H16" s="30">
        <v>2280.0300000000002</v>
      </c>
      <c r="I16" s="31">
        <f>H16/F16</f>
        <v>1</v>
      </c>
      <c r="J16" s="30">
        <v>2455.59</v>
      </c>
      <c r="K16" s="6">
        <f>J16/H16</f>
        <v>1.0769989868554362</v>
      </c>
      <c r="L16" s="32">
        <v>2497.21</v>
      </c>
      <c r="M16" s="6">
        <f>L14/J14</f>
        <v>1.016564417177914</v>
      </c>
      <c r="N16" s="30">
        <v>3104.72</v>
      </c>
      <c r="O16" s="6">
        <f>N16/L16</f>
        <v>1.2432754954529253</v>
      </c>
      <c r="P16" s="14" t="s">
        <v>58</v>
      </c>
    </row>
    <row r="17" spans="2:20" ht="33" customHeight="1" x14ac:dyDescent="0.3">
      <c r="B17" s="40" t="s">
        <v>20</v>
      </c>
      <c r="C17" s="50" t="s">
        <v>49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2:20" ht="27.6" x14ac:dyDescent="0.3">
      <c r="B18" s="44"/>
      <c r="C18" s="5" t="s">
        <v>33</v>
      </c>
      <c r="D18" s="2" t="s">
        <v>21</v>
      </c>
      <c r="E18" s="2">
        <v>2671.24</v>
      </c>
      <c r="F18" s="2">
        <v>2778.09</v>
      </c>
      <c r="G18" s="6">
        <f>F18/E18</f>
        <v>1.0400001497431905</v>
      </c>
      <c r="H18" s="30">
        <v>2778.09</v>
      </c>
      <c r="I18" s="31">
        <f>H18/F18</f>
        <v>1</v>
      </c>
      <c r="J18" s="30">
        <v>2958.67</v>
      </c>
      <c r="K18" s="6">
        <f>J18/H18</f>
        <v>1.0650014938320933</v>
      </c>
      <c r="L18" s="30">
        <v>3008.82</v>
      </c>
      <c r="M18" s="6">
        <f>L18/J18</f>
        <v>1.0169501836974046</v>
      </c>
      <c r="N18" s="30">
        <v>3104.72</v>
      </c>
      <c r="O18" s="6">
        <f>N18/L18</f>
        <v>1.031872960163785</v>
      </c>
      <c r="P18" s="14" t="s">
        <v>58</v>
      </c>
    </row>
    <row r="19" spans="2:20" x14ac:dyDescent="0.3">
      <c r="B19" s="2" t="s">
        <v>23</v>
      </c>
      <c r="C19" s="37" t="s">
        <v>37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</row>
    <row r="20" spans="2:20" ht="41.4" x14ac:dyDescent="0.3">
      <c r="B20" s="29" t="s">
        <v>28</v>
      </c>
      <c r="C20" s="13" t="s">
        <v>41</v>
      </c>
      <c r="D20" s="3" t="s">
        <v>38</v>
      </c>
      <c r="E20" s="15">
        <v>4.28</v>
      </c>
      <c r="F20" s="15">
        <v>4.4400000000000004</v>
      </c>
      <c r="G20" s="16">
        <f>F20/E20</f>
        <v>1.0373831775700935</v>
      </c>
      <c r="H20" s="22">
        <v>4.4400000000000004</v>
      </c>
      <c r="I20" s="16">
        <f>H20/F20</f>
        <v>1</v>
      </c>
      <c r="J20" s="22">
        <v>4.6100000000000003</v>
      </c>
      <c r="K20" s="16">
        <f>J20/H20</f>
        <v>1.0382882882882882</v>
      </c>
      <c r="L20" s="22">
        <v>4.6900000000000004</v>
      </c>
      <c r="M20" s="16">
        <f>L20/J20</f>
        <v>1.0173535791757049</v>
      </c>
      <c r="N20" s="22">
        <v>4.8099999999999996</v>
      </c>
      <c r="O20" s="16">
        <f>N20/L20</f>
        <v>1.0255863539445627</v>
      </c>
      <c r="P20" s="45" t="s">
        <v>55</v>
      </c>
    </row>
    <row r="21" spans="2:20" ht="69" x14ac:dyDescent="0.3">
      <c r="B21" s="2" t="s">
        <v>29</v>
      </c>
      <c r="C21" s="13" t="s">
        <v>56</v>
      </c>
      <c r="D21" s="3" t="s">
        <v>38</v>
      </c>
      <c r="E21" s="15">
        <v>3</v>
      </c>
      <c r="F21" s="15">
        <v>3.11</v>
      </c>
      <c r="G21" s="16">
        <f t="shared" ref="G21:G22" si="2">F21/E21</f>
        <v>1.0366666666666666</v>
      </c>
      <c r="H21" s="22">
        <v>3.11</v>
      </c>
      <c r="I21" s="16">
        <f t="shared" ref="I21:I22" si="3">H21/F21</f>
        <v>1</v>
      </c>
      <c r="J21" s="22">
        <v>3.23</v>
      </c>
      <c r="K21" s="16">
        <f>J21/H21</f>
        <v>1.0385852090032155</v>
      </c>
      <c r="L21" s="22">
        <v>3.28</v>
      </c>
      <c r="M21" s="16">
        <f>L21/J21</f>
        <v>1.0154798761609907</v>
      </c>
      <c r="N21" s="22">
        <v>3.37</v>
      </c>
      <c r="O21" s="16">
        <f>N21/L21</f>
        <v>1.027439024390244</v>
      </c>
      <c r="P21" s="46"/>
    </row>
    <row r="22" spans="2:20" ht="27.6" x14ac:dyDescent="0.3">
      <c r="B22" s="2" t="s">
        <v>30</v>
      </c>
      <c r="C22" s="13" t="s">
        <v>57</v>
      </c>
      <c r="D22" s="3" t="s">
        <v>38</v>
      </c>
      <c r="E22" s="15">
        <v>3</v>
      </c>
      <c r="F22" s="15">
        <v>3.11</v>
      </c>
      <c r="G22" s="16">
        <f t="shared" si="2"/>
        <v>1.0366666666666666</v>
      </c>
      <c r="H22" s="22">
        <v>3.11</v>
      </c>
      <c r="I22" s="16">
        <f t="shared" si="3"/>
        <v>1</v>
      </c>
      <c r="J22" s="22">
        <v>3.23</v>
      </c>
      <c r="K22" s="16">
        <f>J22/H22</f>
        <v>1.0385852090032155</v>
      </c>
      <c r="L22" s="22">
        <v>3.28</v>
      </c>
      <c r="M22" s="16">
        <f>L22/J22</f>
        <v>1.0154798761609907</v>
      </c>
      <c r="N22" s="22">
        <v>3.37</v>
      </c>
      <c r="O22" s="16">
        <f>N22/L22</f>
        <v>1.027439024390244</v>
      </c>
      <c r="P22" s="53"/>
    </row>
    <row r="23" spans="2:20" x14ac:dyDescent="0.3">
      <c r="B23" s="40" t="s">
        <v>25</v>
      </c>
      <c r="C23" s="37" t="s">
        <v>24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2:20" s="11" customFormat="1" ht="27.6" x14ac:dyDescent="0.3">
      <c r="B24" s="44"/>
      <c r="C24" s="13" t="s">
        <v>66</v>
      </c>
      <c r="D24" s="2" t="s">
        <v>11</v>
      </c>
      <c r="E24" s="2">
        <v>5.81</v>
      </c>
      <c r="F24" s="2">
        <v>6.03</v>
      </c>
      <c r="G24" s="6">
        <f>F24/E24</f>
        <v>1.0378657487091223</v>
      </c>
      <c r="H24" s="23">
        <v>6.03</v>
      </c>
      <c r="I24" s="6">
        <f>H24/F24</f>
        <v>1</v>
      </c>
      <c r="J24" s="7">
        <v>6.22</v>
      </c>
      <c r="K24" s="6">
        <f>J24/H24</f>
        <v>1.0315091210613598</v>
      </c>
      <c r="L24" s="8">
        <v>6.33</v>
      </c>
      <c r="M24" s="6">
        <f>L24/J24</f>
        <v>1.0176848874598072</v>
      </c>
      <c r="N24" s="25"/>
      <c r="O24" s="6">
        <f>N24/L24</f>
        <v>0</v>
      </c>
      <c r="P24" s="17" t="s">
        <v>59</v>
      </c>
    </row>
    <row r="25" spans="2:20" s="10" customFormat="1" ht="17.399999999999999" customHeight="1" x14ac:dyDescent="0.3">
      <c r="B25" s="2" t="s">
        <v>26</v>
      </c>
      <c r="C25" s="37" t="s">
        <v>27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2:20" s="10" customFormat="1" ht="19.8" customHeight="1" x14ac:dyDescent="0.3">
      <c r="B26" s="40" t="s">
        <v>31</v>
      </c>
      <c r="C26" s="42" t="s">
        <v>62</v>
      </c>
      <c r="D26" s="2" t="s">
        <v>11</v>
      </c>
      <c r="E26" s="3" t="s">
        <v>46</v>
      </c>
      <c r="F26" s="2">
        <v>683.22</v>
      </c>
      <c r="G26" s="6">
        <f>F26/842.64</f>
        <v>0.81080888635716319</v>
      </c>
      <c r="H26" s="7">
        <v>683.22</v>
      </c>
      <c r="I26" s="6">
        <f>H26/F26</f>
        <v>1</v>
      </c>
      <c r="J26" s="8">
        <v>749.4</v>
      </c>
      <c r="K26" s="6">
        <f>J26/H26</f>
        <v>1.096864845876877</v>
      </c>
      <c r="L26" s="8">
        <v>808.07</v>
      </c>
      <c r="M26" s="6">
        <f>L26/J26</f>
        <v>1.0782892981051508</v>
      </c>
      <c r="N26" s="25"/>
      <c r="O26" s="6"/>
      <c r="P26" s="45" t="s">
        <v>64</v>
      </c>
      <c r="T26" s="12"/>
    </row>
    <row r="27" spans="2:20" s="10" customFormat="1" ht="36" customHeight="1" x14ac:dyDescent="0.3">
      <c r="B27" s="41"/>
      <c r="C27" s="54"/>
      <c r="D27" s="14" t="s">
        <v>61</v>
      </c>
      <c r="E27" s="14"/>
      <c r="F27" s="2"/>
      <c r="G27" s="6"/>
      <c r="H27" s="55">
        <v>210.66</v>
      </c>
      <c r="I27" s="6"/>
      <c r="J27" s="7">
        <v>231.07</v>
      </c>
      <c r="K27" s="6"/>
      <c r="L27" s="8">
        <v>249.15</v>
      </c>
      <c r="M27" s="6">
        <f>L27/J27</f>
        <v>1.0782446877569569</v>
      </c>
      <c r="N27" s="25"/>
      <c r="O27" s="6"/>
      <c r="P27" s="46"/>
      <c r="T27" s="12"/>
    </row>
    <row r="28" spans="2:20" s="10" customFormat="1" ht="47.4" customHeight="1" x14ac:dyDescent="0.3">
      <c r="B28" s="44"/>
      <c r="C28" s="43"/>
      <c r="D28" s="14" t="s">
        <v>60</v>
      </c>
      <c r="E28" s="2">
        <v>210.66</v>
      </c>
      <c r="F28" s="2">
        <v>210.66</v>
      </c>
      <c r="G28" s="6">
        <f>F28/E28</f>
        <v>1</v>
      </c>
      <c r="H28" s="56"/>
      <c r="I28" s="6">
        <f>H28/F28</f>
        <v>0</v>
      </c>
      <c r="J28" s="7">
        <v>243.56</v>
      </c>
      <c r="K28" s="6"/>
      <c r="L28" s="8">
        <v>262.62</v>
      </c>
      <c r="M28" s="6">
        <f>L28/J28</f>
        <v>1.0782558712432255</v>
      </c>
      <c r="N28" s="25"/>
      <c r="O28" s="6"/>
      <c r="P28" s="53"/>
    </row>
    <row r="29" spans="2:20" ht="27.6" hidden="1" x14ac:dyDescent="0.3">
      <c r="B29" s="2" t="s">
        <v>32</v>
      </c>
      <c r="C29" s="5" t="s">
        <v>44</v>
      </c>
      <c r="D29" s="2" t="s">
        <v>34</v>
      </c>
      <c r="E29" s="18">
        <v>5.32</v>
      </c>
      <c r="F29" s="18">
        <v>5.32</v>
      </c>
      <c r="G29" s="6">
        <f>F29/E29</f>
        <v>1</v>
      </c>
      <c r="H29" s="7">
        <v>5.32</v>
      </c>
      <c r="I29" s="6">
        <f>H29/F29</f>
        <v>1</v>
      </c>
      <c r="J29" s="2"/>
      <c r="K29" s="6">
        <f>J29/H29</f>
        <v>0</v>
      </c>
      <c r="L29" s="25"/>
      <c r="M29" s="6" t="e">
        <f>L29/J29</f>
        <v>#DIV/0!</v>
      </c>
      <c r="N29" s="25"/>
      <c r="O29" s="6" t="e">
        <f>N29/L29</f>
        <v>#DIV/0!</v>
      </c>
      <c r="P29" s="14" t="s">
        <v>63</v>
      </c>
      <c r="R29" s="19"/>
    </row>
    <row r="30" spans="2:20" ht="15" customHeight="1" x14ac:dyDescent="0.3"/>
    <row r="31" spans="2:20" ht="34.200000000000003" customHeight="1" x14ac:dyDescent="0.3">
      <c r="B31" s="49" t="s">
        <v>17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20" ht="8.4" customHeight="1" x14ac:dyDescent="0.3"/>
    <row r="33" spans="2:16" x14ac:dyDescent="0.3">
      <c r="B33" s="57" t="s">
        <v>67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2:16" ht="46.2" customHeight="1" x14ac:dyDescent="0.3">
      <c r="B34" s="57" t="s">
        <v>65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41" spans="2:16" s="4" customFormat="1" ht="13.8" x14ac:dyDescent="0.25">
      <c r="B41" s="20"/>
    </row>
    <row r="42" spans="2:16" s="4" customFormat="1" ht="13.8" x14ac:dyDescent="0.25">
      <c r="B42" s="20"/>
    </row>
    <row r="43" spans="2:16" s="4" customFormat="1" ht="13.8" x14ac:dyDescent="0.25"/>
  </sheetData>
  <mergeCells count="26">
    <mergeCell ref="B33:P33"/>
    <mergeCell ref="B34:P34"/>
    <mergeCell ref="C12:P12"/>
    <mergeCell ref="B31:P31"/>
    <mergeCell ref="C15:P15"/>
    <mergeCell ref="B15:B16"/>
    <mergeCell ref="C17:P17"/>
    <mergeCell ref="B17:B18"/>
    <mergeCell ref="C19:P19"/>
    <mergeCell ref="C23:P23"/>
    <mergeCell ref="C25:P25"/>
    <mergeCell ref="P20:P22"/>
    <mergeCell ref="P26:P28"/>
    <mergeCell ref="B23:B24"/>
    <mergeCell ref="B26:B28"/>
    <mergeCell ref="C26:C28"/>
    <mergeCell ref="H27:H28"/>
    <mergeCell ref="C5:P5"/>
    <mergeCell ref="B2:P2"/>
    <mergeCell ref="C8:P8"/>
    <mergeCell ref="B5:B7"/>
    <mergeCell ref="B8:B11"/>
    <mergeCell ref="C10:C11"/>
    <mergeCell ref="E10:E11"/>
    <mergeCell ref="P10:P11"/>
    <mergeCell ref="N10:N11"/>
  </mergeCells>
  <pageMargins left="0.31496062992125984" right="0.11811023622047245" top="0.15748031496062992" bottom="0.15748031496062992" header="0.15748031496062992" footer="0.15748031496062992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Юринова Ирина Петровна</dc:creator>
  <cp:lastModifiedBy>Анжелика Коробка</cp:lastModifiedBy>
  <cp:lastPrinted>2019-01-14T06:35:10Z</cp:lastPrinted>
  <dcterms:created xsi:type="dcterms:W3CDTF">2018-01-09T09:26:46Z</dcterms:created>
  <dcterms:modified xsi:type="dcterms:W3CDTF">2019-01-14T06:35:11Z</dcterms:modified>
</cp:coreProperties>
</file>