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има УЦиТ\Переписка\с управлениями\УИР\Размещение на сайте\Обновление разделов\23.01.2019\"/>
    </mc:Choice>
  </mc:AlternateContent>
  <bookViews>
    <workbookView xWindow="0" yWindow="60" windowWidth="20490" windowHeight="7695" firstSheet="7" activeTab="7"/>
  </bookViews>
  <sheets>
    <sheet name="Лист1" sheetId="1" state="hidden" r:id="rId1"/>
    <sheet name="2012" sheetId="3" state="hidden" r:id="rId2"/>
    <sheet name="2013" sheetId="2" state="hidden" r:id="rId3"/>
    <sheet name="2013 (2)" sheetId="4" state="hidden" r:id="rId4"/>
    <sheet name="2015-2016" sheetId="5" state="hidden" r:id="rId5"/>
    <sheet name="2014-2015 (2)" sheetId="6" state="hidden" r:id="rId6"/>
    <sheet name="2016-2017" sheetId="7" state="hidden" r:id="rId7"/>
    <sheet name="2018" sheetId="9" r:id="rId8"/>
  </sheets>
  <definedNames>
    <definedName name="_xlnm.Print_Titles" localSheetId="1">'2012'!$3:$3</definedName>
    <definedName name="_xlnm.Print_Titles" localSheetId="2">'2013'!$3:$3</definedName>
    <definedName name="_xlnm.Print_Titles" localSheetId="3">'2013 (2)'!$3:$3</definedName>
    <definedName name="_xlnm.Print_Titles" localSheetId="5">'2014-2015 (2)'!$4:$4</definedName>
    <definedName name="_xlnm.Print_Titles" localSheetId="0">Лист1!$3:$3</definedName>
    <definedName name="_xlnm.Print_Area" localSheetId="5">'2014-2015 (2)'!$A$1:$T$61</definedName>
    <definedName name="_xlnm.Print_Area" localSheetId="4">'2015-2016'!$A$1:$S$19</definedName>
    <definedName name="_xlnm.Print_Area" localSheetId="6">'2016-2017'!$A$1:$Q$20</definedName>
    <definedName name="_xlnm.Print_Area" localSheetId="7">'2018'!$A$1:$Y$29</definedName>
  </definedNames>
  <calcPr calcId="152511"/>
</workbook>
</file>

<file path=xl/calcChain.xml><?xml version="1.0" encoding="utf-8"?>
<calcChain xmlns="http://schemas.openxmlformats.org/spreadsheetml/2006/main">
  <c r="O14" i="7" l="1"/>
  <c r="K14" i="7"/>
  <c r="L14" i="7" s="1"/>
  <c r="M14" i="7" l="1"/>
  <c r="K13" i="5"/>
  <c r="L13" i="5" s="1"/>
  <c r="M13" i="5" l="1"/>
  <c r="P19" i="5"/>
  <c r="P18" i="5"/>
  <c r="R18" i="5" s="1"/>
  <c r="P17" i="5"/>
  <c r="P16" i="5"/>
  <c r="P15" i="5"/>
  <c r="P11" i="5"/>
  <c r="R11" i="5" s="1"/>
  <c r="P9" i="5"/>
  <c r="R9" i="5" s="1"/>
  <c r="P8" i="5"/>
  <c r="P6" i="5"/>
  <c r="P5" i="5"/>
  <c r="S61" i="6"/>
  <c r="N61" i="6"/>
  <c r="Q61" i="6" s="1"/>
  <c r="L61" i="6"/>
  <c r="S60" i="6"/>
  <c r="N60" i="6"/>
  <c r="Q60" i="6" s="1"/>
  <c r="L60" i="6"/>
  <c r="S59" i="6"/>
  <c r="N59" i="6"/>
  <c r="Q59" i="6" s="1"/>
  <c r="L59" i="6"/>
  <c r="S58" i="6"/>
  <c r="N58" i="6"/>
  <c r="Q58" i="6" s="1"/>
  <c r="L58" i="6"/>
  <c r="S57" i="6"/>
  <c r="N57" i="6"/>
  <c r="Q57" i="6" s="1"/>
  <c r="L57" i="6"/>
  <c r="S55" i="6"/>
  <c r="N55" i="6"/>
  <c r="Q55" i="6" s="1"/>
  <c r="L55" i="6"/>
  <c r="K54" i="6"/>
  <c r="L54" i="6" s="1"/>
  <c r="S52" i="6"/>
  <c r="N52" i="6"/>
  <c r="Q52" i="6" s="1"/>
  <c r="L52" i="6"/>
  <c r="S51" i="6"/>
  <c r="N51" i="6"/>
  <c r="Q51" i="6" s="1"/>
  <c r="L51" i="6"/>
  <c r="S49" i="6"/>
  <c r="N49" i="6"/>
  <c r="Q49" i="6" s="1"/>
  <c r="L49" i="6"/>
  <c r="S48" i="6"/>
  <c r="N48" i="6"/>
  <c r="Q48" i="6" s="1"/>
  <c r="L48" i="6"/>
  <c r="S46" i="6"/>
  <c r="N46" i="6"/>
  <c r="Q46" i="6" s="1"/>
  <c r="L46" i="6"/>
  <c r="S45" i="6"/>
  <c r="N45" i="6"/>
  <c r="Q45" i="6" s="1"/>
  <c r="L45" i="6"/>
  <c r="S43" i="6"/>
  <c r="N43" i="6"/>
  <c r="Q43" i="6" s="1"/>
  <c r="L43" i="6"/>
  <c r="S42" i="6"/>
  <c r="N42" i="6"/>
  <c r="Q42" i="6" s="1"/>
  <c r="L42" i="6"/>
  <c r="S40" i="6"/>
  <c r="N40" i="6"/>
  <c r="Q40" i="6" s="1"/>
  <c r="L40" i="6"/>
  <c r="M39" i="6"/>
  <c r="N39" i="6" s="1"/>
  <c r="K39" i="6"/>
  <c r="L39" i="6" s="1"/>
  <c r="J36" i="6"/>
  <c r="H36" i="6"/>
  <c r="F36" i="6"/>
  <c r="J35" i="6"/>
  <c r="H35" i="6"/>
  <c r="F35" i="6"/>
  <c r="J34" i="6"/>
  <c r="H34" i="6"/>
  <c r="F34" i="6"/>
  <c r="J33" i="6"/>
  <c r="H33" i="6"/>
  <c r="F33" i="6"/>
  <c r="J32" i="6"/>
  <c r="J31" i="6"/>
  <c r="J30" i="6"/>
  <c r="J29" i="6"/>
  <c r="F29" i="6"/>
  <c r="N25" i="6"/>
  <c r="J25" i="6"/>
  <c r="F25" i="6"/>
  <c r="N23" i="6"/>
  <c r="J23" i="6"/>
  <c r="H23" i="6"/>
  <c r="F23" i="6"/>
  <c r="N22" i="6"/>
  <c r="J22" i="6"/>
  <c r="H22" i="6"/>
  <c r="F22" i="6"/>
  <c r="N21" i="6"/>
  <c r="J21" i="6"/>
  <c r="H21" i="6"/>
  <c r="F21" i="6"/>
  <c r="N19" i="6"/>
  <c r="M17" i="6"/>
  <c r="K17" i="6"/>
  <c r="I17" i="6"/>
  <c r="G17" i="6"/>
  <c r="F17" i="6"/>
  <c r="N16" i="6"/>
  <c r="J16" i="6"/>
  <c r="H16" i="6"/>
  <c r="F16" i="6"/>
  <c r="N14" i="6"/>
  <c r="L14" i="6"/>
  <c r="J14" i="6"/>
  <c r="F14" i="6"/>
  <c r="N13" i="6"/>
  <c r="J13" i="6"/>
  <c r="F13" i="6"/>
  <c r="F12" i="6"/>
  <c r="S9" i="6"/>
  <c r="N9" i="6"/>
  <c r="J9" i="6"/>
  <c r="H9" i="6"/>
  <c r="F9" i="6"/>
  <c r="S6" i="6"/>
  <c r="N6" i="6"/>
  <c r="J6" i="6"/>
  <c r="F6" i="6"/>
  <c r="R19" i="5"/>
  <c r="R17" i="5"/>
  <c r="R16" i="5"/>
  <c r="R15" i="5"/>
  <c r="R8" i="5"/>
  <c r="R6" i="5"/>
  <c r="R5" i="5"/>
  <c r="N13" i="5" l="1"/>
  <c r="O13" i="5"/>
  <c r="R39" i="6"/>
  <c r="P39" i="6"/>
  <c r="Q39" i="6" s="1"/>
  <c r="M54" i="6"/>
  <c r="N54" i="6" s="1"/>
  <c r="P54" i="6" s="1"/>
  <c r="L16" i="5"/>
  <c r="L17" i="5"/>
  <c r="L18" i="5"/>
  <c r="L19" i="5"/>
  <c r="N16" i="5"/>
  <c r="N17" i="5"/>
  <c r="N18" i="5"/>
  <c r="N19" i="5"/>
  <c r="N15" i="5"/>
  <c r="L15" i="5"/>
  <c r="N11" i="5"/>
  <c r="L11" i="5"/>
  <c r="L8" i="5"/>
  <c r="L9" i="5"/>
  <c r="N8" i="5"/>
  <c r="N9" i="5"/>
  <c r="N5" i="5"/>
  <c r="N6" i="5"/>
  <c r="L5" i="5"/>
  <c r="L6" i="5"/>
  <c r="V25" i="2"/>
  <c r="J17" i="4"/>
  <c r="J7" i="4"/>
  <c r="J6" i="4"/>
  <c r="J5" i="4"/>
  <c r="J16" i="4"/>
  <c r="D16" i="4"/>
  <c r="J15" i="4"/>
  <c r="J14" i="4"/>
  <c r="J4" i="4"/>
  <c r="V24" i="2"/>
  <c r="V23" i="2"/>
  <c r="V22" i="2"/>
  <c r="V14" i="2"/>
  <c r="V11" i="2"/>
  <c r="V8" i="2"/>
  <c r="V5" i="2"/>
  <c r="T25" i="2"/>
  <c r="T23" i="2"/>
  <c r="T22" i="2"/>
  <c r="T14" i="2"/>
  <c r="T11" i="2"/>
  <c r="T5" i="2"/>
  <c r="H27" i="3"/>
  <c r="Q26" i="3"/>
  <c r="N26" i="3"/>
  <c r="H26" i="3"/>
  <c r="Q24" i="3"/>
  <c r="N24" i="3"/>
  <c r="K24" i="3"/>
  <c r="H24" i="3"/>
  <c r="Q23" i="3"/>
  <c r="N23" i="3"/>
  <c r="H23" i="3"/>
  <c r="Q22" i="3"/>
  <c r="N22" i="3"/>
  <c r="H22" i="3"/>
  <c r="H17" i="3"/>
  <c r="Q15" i="3"/>
  <c r="N15" i="3"/>
  <c r="H15" i="3"/>
  <c r="Q14" i="3"/>
  <c r="N14" i="3"/>
  <c r="H14" i="3"/>
  <c r="Q12" i="3"/>
  <c r="N12" i="3"/>
  <c r="Q11" i="3"/>
  <c r="N11" i="3"/>
  <c r="H11" i="3"/>
  <c r="Q8" i="3"/>
  <c r="N8" i="3"/>
  <c r="Q5" i="3"/>
  <c r="N5" i="3"/>
  <c r="H27" i="2"/>
  <c r="P25" i="2"/>
  <c r="N25" i="2"/>
  <c r="H26" i="2"/>
  <c r="P24" i="2"/>
  <c r="N24" i="2"/>
  <c r="K24" i="2"/>
  <c r="H24" i="2"/>
  <c r="P23" i="2"/>
  <c r="N23" i="2"/>
  <c r="H23" i="2"/>
  <c r="P22" i="2"/>
  <c r="N22" i="2"/>
  <c r="H22" i="2"/>
  <c r="H17" i="2"/>
  <c r="P15" i="2"/>
  <c r="N15" i="2"/>
  <c r="H15" i="2"/>
  <c r="P14" i="2"/>
  <c r="N14" i="2"/>
  <c r="H14" i="2"/>
  <c r="P12" i="2"/>
  <c r="N12" i="2"/>
  <c r="P11" i="2"/>
  <c r="N11" i="2"/>
  <c r="H11" i="2"/>
  <c r="P8" i="2"/>
  <c r="N8" i="2"/>
  <c r="P5" i="2"/>
  <c r="N5" i="2"/>
  <c r="Q26" i="1"/>
  <c r="N26" i="1"/>
  <c r="Q24" i="1"/>
  <c r="Q23" i="1"/>
  <c r="Q22" i="1"/>
  <c r="N24" i="1"/>
  <c r="N23" i="1"/>
  <c r="N22" i="1"/>
  <c r="K24" i="1"/>
  <c r="Q15" i="1"/>
  <c r="N15" i="1"/>
  <c r="Q14" i="1"/>
  <c r="N14" i="1"/>
  <c r="Q12" i="1"/>
  <c r="N12" i="1"/>
  <c r="Q11" i="1"/>
  <c r="N11" i="1"/>
  <c r="Q8" i="1"/>
  <c r="Q5" i="1"/>
  <c r="N8" i="1"/>
  <c r="N5" i="1"/>
  <c r="H27" i="1"/>
  <c r="H26" i="1"/>
  <c r="H24" i="1"/>
  <c r="H23" i="1"/>
  <c r="H22" i="1"/>
  <c r="H17" i="1"/>
  <c r="H15" i="1"/>
  <c r="H11" i="1"/>
  <c r="H14" i="1"/>
  <c r="S39" i="6" l="1"/>
  <c r="P13" i="5"/>
  <c r="R13" i="5"/>
  <c r="Q54" i="6"/>
  <c r="R54" i="6"/>
  <c r="S54" i="6" s="1"/>
</calcChain>
</file>

<file path=xl/sharedStrings.xml><?xml version="1.0" encoding="utf-8"?>
<sst xmlns="http://schemas.openxmlformats.org/spreadsheetml/2006/main" count="825" uniqueCount="266">
  <si>
    <t>№ п/п</t>
  </si>
  <si>
    <t>Наименование услуг</t>
  </si>
  <si>
    <t>Ед.изм.</t>
  </si>
  <si>
    <t>Основание</t>
  </si>
  <si>
    <t>1.</t>
  </si>
  <si>
    <t xml:space="preserve">Филиал "СочиВодоканал" ООО "Югводоканал" </t>
  </si>
  <si>
    <t>м3</t>
  </si>
  <si>
    <t>2.</t>
  </si>
  <si>
    <t>Водоотведение, в т.ч.:</t>
  </si>
  <si>
    <t>3.</t>
  </si>
  <si>
    <t>Горячее водоснабжение, в т.ч.:</t>
  </si>
  <si>
    <t>4.</t>
  </si>
  <si>
    <t>Отопление, в т.ч.:</t>
  </si>
  <si>
    <t>МУП г.Сочи "Спецавтохозяйство по уборке города"</t>
  </si>
  <si>
    <t>6.</t>
  </si>
  <si>
    <t>Захоронение твердых бытовых отходов</t>
  </si>
  <si>
    <t>Электроэнергия, в т.ч.:</t>
  </si>
  <si>
    <t>для городского населения, проживающего в домах, оборудованных газовыми плитами</t>
  </si>
  <si>
    <t>Квт/час</t>
  </si>
  <si>
    <t>для городского населения, проживающего в домах, оборудованных в установленном порядке стационарными электроплитами</t>
  </si>
  <si>
    <t>для сельского населения</t>
  </si>
  <si>
    <t>МУП г Сочи "Сочитеплоэнерго"</t>
  </si>
  <si>
    <t>Приказ РЭК от 19.11.2009г №22/2009-т</t>
  </si>
  <si>
    <t>Постановление Главы города Сочи от 21.01.2010 года №31</t>
  </si>
  <si>
    <t>Тариф на 2011 год, с НДС</t>
  </si>
  <si>
    <t>Тариф на 2010 год, с НДС</t>
  </si>
  <si>
    <t>Приказ РЭК ДЦиТ КК от 24.11.2010г №25/2010-э</t>
  </si>
  <si>
    <t xml:space="preserve">Приказ РЭК-ДЦиТ КК от 30.11.2010г №31/2010-т </t>
  </si>
  <si>
    <t>Газ природный (ООО "Газпром межрегионгаз Краснодар"</t>
  </si>
  <si>
    <t>Приказ РЭК ДЦиТ КК от 17.12.2010г. №23/2010-газ</t>
  </si>
  <si>
    <t>Постановление Главы города Сочи от 02.112007г №1268</t>
  </si>
  <si>
    <t xml:space="preserve">Приказ РЭК-ДЦиТ КК от 16.12.2009г №13/2009-жкх </t>
  </si>
  <si>
    <t>Постановление администрации города Сочи от 08.10.2010г №1501</t>
  </si>
  <si>
    <t xml:space="preserve">Приказ РЭК-ДЦиТ КК от 14.12.2010г №27/2010-жкх </t>
  </si>
  <si>
    <t>0,89*</t>
  </si>
  <si>
    <t>5,62*</t>
  </si>
  <si>
    <t>1,98*</t>
  </si>
  <si>
    <t>0,35*</t>
  </si>
  <si>
    <t>Постановление администрации города Сочи от 29.12.2010г №2369</t>
  </si>
  <si>
    <t xml:space="preserve">Приказ РЭК-ДЦиТ КК от 14.12.2010г №27/2010-жкх  </t>
  </si>
  <si>
    <t>Приказ РЭК-ДЦиТ КК от 18.12.2009 года №26/2009-газ</t>
  </si>
  <si>
    <t>* - надбавка к тарифу</t>
  </si>
  <si>
    <t>Приказ РЭК-ДЦиТ КК от 16.12.2009 года №34/2009-э</t>
  </si>
  <si>
    <t>руб./м3</t>
  </si>
  <si>
    <t>руб./Гкал</t>
  </si>
  <si>
    <t>Постановление Главы города Сочи от 01.07.2009 года №215</t>
  </si>
  <si>
    <t>Приказ РЭК-ДЦиТ КК от 30 ноября 2011 года №35/2011-окк</t>
  </si>
  <si>
    <t>Приказ РЭК-ДЦиТ КК от 2 декабря 2011 года №46/2011-т</t>
  </si>
  <si>
    <t>Инд. роста на 2011 год  (%)</t>
  </si>
  <si>
    <t>Инд. роста с 01.01.2012 (%)</t>
  </si>
  <si>
    <t>Тариф с 01.01.2012 по 30.06.2012, с НДС</t>
  </si>
  <si>
    <t>Тариф с 01.07.2012 по 31.08.2012, с НДС</t>
  </si>
  <si>
    <t>Тариф с 01.09.2012, с НДС</t>
  </si>
  <si>
    <t>Приказ РЭК-ДЦиТ КК от 30 ноября 2011 №35/2011-окк, постановление администрации г. Сочи от 19.12.2011 № 2528</t>
  </si>
  <si>
    <t>-</t>
  </si>
  <si>
    <t>Инд. роста с 01.07.2012 (%)</t>
  </si>
  <si>
    <t>5.</t>
  </si>
  <si>
    <t>Приказ РЭК-ДЦиТ КК от 19 декабря 2011 года № 37/2011-э</t>
  </si>
  <si>
    <t>Приказ РЭК ДЦиТ КК от 17 декабря 2010г. №23/2010-газ</t>
  </si>
  <si>
    <t>Инд. роста с 01.09.2012 (%)</t>
  </si>
  <si>
    <t>Приказ РЭК ДЦиТ КК от 20 марта 2012 года № 4/2012-газ</t>
  </si>
  <si>
    <t>Приказ РЭК-ДЦиТ КК от 30 ноября 2012 года № 43/2012-окк</t>
  </si>
  <si>
    <t>Приказ РЭК-ДЦиТ КК от 30 ноября 2012 года № 45/2012-т</t>
  </si>
  <si>
    <t>Тариф с 01.01.2013 по 30.06.2013, с НДС</t>
  </si>
  <si>
    <t>Тариф с 01.07.2013, с НДС</t>
  </si>
  <si>
    <t>Приказ РЭК-ДЦиТ КК от 14 декабря 2012 года №№ 22/2012-газ</t>
  </si>
  <si>
    <t>Приказ РЭК-ДЦиТ КК от 5 декабря 2012 года № 76/2012-э</t>
  </si>
  <si>
    <t>Сравнительный анализ тарифов на коммунальные услуги в городе Сочи в 2012-2013 г.г.</t>
  </si>
  <si>
    <t>Тариф с 01.01.2013 по 30.06.2013 (руб.), с НДС</t>
  </si>
  <si>
    <t>Тариф с 01.07.2013 (руб.), с НДС</t>
  </si>
  <si>
    <t>руб./м2</t>
  </si>
  <si>
    <t>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</si>
  <si>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потребители, приравненные к населению</t>
  </si>
  <si>
    <t>Холодное водоснабжение</t>
  </si>
  <si>
    <t>1,17*</t>
  </si>
  <si>
    <t>2,32*</t>
  </si>
  <si>
    <t>Тарифы на коммунальные услуги в городе Сочи в 2012 году</t>
  </si>
  <si>
    <t>Водоотведение</t>
  </si>
  <si>
    <t>Горячее водоснабжение</t>
  </si>
  <si>
    <t>Отопление</t>
  </si>
  <si>
    <t>7.</t>
  </si>
  <si>
    <t>ОАО "Спецавтохозяйство по уборке города"</t>
  </si>
  <si>
    <t>с 01.01.2013</t>
  </si>
  <si>
    <t>95,24 руб./с чел./мес.</t>
  </si>
  <si>
    <t>134,52 руб./с чел./мес.</t>
  </si>
  <si>
    <t>руб./с чел./мес.</t>
  </si>
  <si>
    <t>Газ природный (ООО "Газпром межрегионгаз Краснодар")</t>
  </si>
  <si>
    <t>для населения, за исключением указанного в пунктах 1,2 (приравненные к населению)</t>
  </si>
  <si>
    <t>Тарифы на коммунальные услуги в городе Сочи в 2012-2013 г.г.</t>
  </si>
  <si>
    <t>Тариф с 01.07.2013 (с НДС)</t>
  </si>
  <si>
    <t>Тариф с 01.01.2013 по 30.06.2013      (с НДС)</t>
  </si>
  <si>
    <t>Индекс роста с 01.07.2013 (%)</t>
  </si>
  <si>
    <t>Приказ РЭК-департамента цен и тарифов Краснодарского края от 30 ноября 2012 года № 43/2012-окк</t>
  </si>
  <si>
    <t>Приказ РЭК-департамента цен и тарифов Краснодарского края от 30 ноября 2012 года № 45/2012-т</t>
  </si>
  <si>
    <t>Приказ РЭК-департамента цен и тарифов Краснодарского края от 5 декабря 2012 года № 76/2012-э</t>
  </si>
  <si>
    <r>
      <rPr>
        <b/>
        <sz val="10"/>
        <rFont val="Times New Roman"/>
        <family val="1"/>
        <charset val="204"/>
      </rPr>
      <t xml:space="preserve">Холодное водоснабжение </t>
    </r>
    <r>
      <rPr>
        <sz val="10"/>
        <rFont val="Times New Roman"/>
        <family val="1"/>
        <charset val="204"/>
      </rPr>
      <t>(филиал "СочиВодоканал" ООО "Югводоканал")</t>
    </r>
  </si>
  <si>
    <r>
      <rPr>
        <b/>
        <sz val="10"/>
        <rFont val="Times New Roman"/>
        <family val="1"/>
        <charset val="204"/>
      </rPr>
      <t>Водоотведение</t>
    </r>
    <r>
      <rPr>
        <sz val="10"/>
        <rFont val="Times New Roman"/>
        <family val="1"/>
        <charset val="204"/>
      </rPr>
      <t xml:space="preserve"> (филиал "СочиВодоканал" ООО "Югводоканал")</t>
    </r>
  </si>
  <si>
    <r>
      <rPr>
        <b/>
        <sz val="10"/>
        <rFont val="Times New Roman"/>
        <family val="1"/>
        <charset val="204"/>
      </rPr>
      <t>Горячее водоснабжение</t>
    </r>
    <r>
      <rPr>
        <sz val="10"/>
        <rFont val="Times New Roman"/>
        <family val="1"/>
        <charset val="204"/>
      </rPr>
      <t xml:space="preserve"> (МУП г. Сочи "Сочитеплоэнерго")</t>
    </r>
  </si>
  <si>
    <r>
      <rPr>
        <b/>
        <sz val="10"/>
        <rFont val="Times New Roman"/>
        <family val="1"/>
        <charset val="204"/>
      </rPr>
      <t>Отопление</t>
    </r>
    <r>
      <rPr>
        <sz val="10"/>
        <rFont val="Times New Roman"/>
        <family val="1"/>
        <charset val="204"/>
      </rPr>
      <t xml:space="preserve"> (МУП г. Сочи "Сочитеплоэнерго")</t>
    </r>
  </si>
  <si>
    <r>
      <rPr>
        <b/>
        <sz val="10"/>
        <rFont val="Times New Roman"/>
        <family val="1"/>
        <charset val="204"/>
      </rPr>
      <t>Электроэнергия</t>
    </r>
    <r>
      <rPr>
        <sz val="10"/>
        <rFont val="Times New Roman"/>
        <family val="1"/>
        <charset val="204"/>
      </rPr>
      <t>, в т.ч.:</t>
    </r>
  </si>
  <si>
    <r>
      <t xml:space="preserve">Газ природный </t>
    </r>
    <r>
      <rPr>
        <sz val="10"/>
        <rFont val="Times New Roman"/>
        <family val="1"/>
        <charset val="204"/>
      </rPr>
      <t>(ООО "Газпром межрегионгаз Краснодар")</t>
    </r>
  </si>
  <si>
    <t>_</t>
  </si>
  <si>
    <t>Тарифы на коммунальные услуги в муниципальном образовании город-курорт Сочи на 2013 год</t>
  </si>
  <si>
    <t>Приказ РЭК-департамента цен и тарифов Краснодарского края от 14 декабря 2012 года № 22/2012-газ</t>
  </si>
  <si>
    <t>руб./Квт/час</t>
  </si>
  <si>
    <t>5.1</t>
  </si>
  <si>
    <t>5.2</t>
  </si>
  <si>
    <t>5.3</t>
  </si>
  <si>
    <t>для населения, за исключением  указанного в пунктах 5.2 и 5.3</t>
  </si>
  <si>
    <t>для населения, проживающего в сельских населенных пунктах</t>
  </si>
  <si>
    <t xml:space="preserve">                                - 95,24 руб./с чел./мес.</t>
  </si>
  <si>
    <t>Приказ РЭК-ДЦиТ КК от 30 ноября 2012 года №43/2012-окк</t>
  </si>
  <si>
    <t>Приказ РЭК-ДЦиТ КК от 30 ноября 2012 года №45/2012-т</t>
  </si>
  <si>
    <t>Приказ РЭК-ДЦиТ КК от 5 декабря 2012 года №76/2012-э</t>
  </si>
  <si>
    <t>с 01.05.2013</t>
  </si>
  <si>
    <t>Приказы РЭК-ДЦиТ КК от 14 декабря 2012 года №22/2012-газ, от 17.04.2013 года          №8/2013-газ</t>
  </si>
  <si>
    <t>Приказ РЭК ДЦиТ КК от 20 марта 2012 года №4/2012-газ</t>
  </si>
  <si>
    <t>ОАО "Лазаревское САХ"</t>
  </si>
  <si>
    <t>76,98 руб./с чел. в мес.</t>
  </si>
  <si>
    <t>(%) роста</t>
  </si>
  <si>
    <t>компонент на холодную воду (ООО "Сочиводоканал")</t>
  </si>
  <si>
    <t>компонент на холодную воду (ООО "Вода и канализация"</t>
  </si>
  <si>
    <t>Электроэнергия (одноставочные тарифы), в т.ч.:</t>
  </si>
  <si>
    <t>ООО "Сочиводоканал"</t>
  </si>
  <si>
    <t>ООО "Газпром межрегионгаз Краснодар"</t>
  </si>
  <si>
    <t>Газ природный</t>
  </si>
  <si>
    <t>для населения, за исключением указанного в пунктах 5.2 и 5.3</t>
  </si>
  <si>
    <r>
      <t>руб./м</t>
    </r>
    <r>
      <rPr>
        <vertAlign val="superscript"/>
        <sz val="10"/>
        <rFont val="Times New Roman"/>
        <family val="1"/>
        <charset val="204"/>
      </rPr>
      <t>3</t>
    </r>
  </si>
  <si>
    <r>
      <t>руб./м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</si>
  <si>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Тариф с 01.07.2013 по 31.12.2013</t>
  </si>
  <si>
    <t>Тариф с 01.01.2013 по 30.06.2013</t>
  </si>
  <si>
    <t>Ед. изм.</t>
  </si>
  <si>
    <t>руб./Квт·ч</t>
  </si>
  <si>
    <t>Проезд в муниципальном общественном транспорте</t>
  </si>
  <si>
    <t>ОАО "САХ по уборке города"</t>
  </si>
  <si>
    <t>МУП "Водосток"</t>
  </si>
  <si>
    <t>Обязательные отчисления на капремонт</t>
  </si>
  <si>
    <t>руб. с человека в месяц</t>
  </si>
  <si>
    <t>842,64 (с 01.02.2014)</t>
  </si>
  <si>
    <t>140,44 (с 01.02.2014)</t>
  </si>
  <si>
    <t>Постановление администрации города Сочи от 17.04.2013 № 976 "Об утверждении решения управления цен и тарифов администрации города Сочи"</t>
  </si>
  <si>
    <r>
      <t>руб./м</t>
    </r>
    <r>
      <rPr>
        <vertAlign val="superscript"/>
        <sz val="10"/>
        <rFont val="Times New Roman"/>
        <family val="1"/>
        <charset val="204"/>
      </rPr>
      <t>2</t>
    </r>
  </si>
  <si>
    <t>ОАО "Крайжилкомресурс"</t>
  </si>
  <si>
    <t>руб./пасс.</t>
  </si>
  <si>
    <t>Проезд в  общественном транспорте (коммерческие первозчики)</t>
  </si>
  <si>
    <t>Постановление администрации города Сочи от 19.11.2013 № 2507</t>
  </si>
  <si>
    <t>Приказ предприятия</t>
  </si>
  <si>
    <t>Прочие</t>
  </si>
  <si>
    <t>руб./пасс. км</t>
  </si>
  <si>
    <t>6.1</t>
  </si>
  <si>
    <t>6.2</t>
  </si>
  <si>
    <t>6.3</t>
  </si>
  <si>
    <t>9.</t>
  </si>
  <si>
    <t>10.</t>
  </si>
  <si>
    <t>Индивидуальные тепловые пункты (тепловые сети без дополнительного преобразования на тепловых пунктах)</t>
  </si>
  <si>
    <t>Приказы ОАО "САХ по уборке города" от 25.12.2013 № 382 и от 17.12.2014 № 01-06/224</t>
  </si>
  <si>
    <t>Тарифы на коммунальные услуги, пассажирские перевозки в городе Сочи в 2014-2015 годах</t>
  </si>
  <si>
    <t>с 01.07.2014 по 31.12.2014</t>
  </si>
  <si>
    <t xml:space="preserve">с 01.01.2014 по 30.06.2014 </t>
  </si>
  <si>
    <t xml:space="preserve">с 01.01.2015 по 30.06.2015 </t>
  </si>
  <si>
    <t xml:space="preserve">% роста </t>
  </si>
  <si>
    <t>% роста</t>
  </si>
  <si>
    <t xml:space="preserve">с 01.07.2015 по 31.12.2015 </t>
  </si>
  <si>
    <t>Постановление администрации города Сочи от 16.12.2014 № 2554</t>
  </si>
  <si>
    <t>МУП города Сочи "Сочитеплоэнерго"</t>
  </si>
  <si>
    <t>Приказ РЭК-ДЦиТ КК от 19.12.2014 №56/2014-т</t>
  </si>
  <si>
    <t>Приказ РЭК-ДЦиТ КК от 17.12.2014 №74/2014-э</t>
  </si>
  <si>
    <t>8.</t>
  </si>
  <si>
    <t>842,64              (с 01.02.2014)</t>
  </si>
  <si>
    <t>Постановление главы администрации (губернатора) Краснодарского края от 31.12.2013 № 1638</t>
  </si>
  <si>
    <t>м3/чел.</t>
  </si>
  <si>
    <t>Индивидуальное потребление</t>
  </si>
  <si>
    <t>На общедомовые нужды</t>
  </si>
  <si>
    <t xml:space="preserve">м3/м2 общей площади </t>
  </si>
  <si>
    <t>Холодное водоснабжение при наличии технической возможности установки коллективных, индивидуальных или общих (квартирных) приборов учета</t>
  </si>
  <si>
    <t>Холодное водоснабжение при отсутствии технической возможности установки коллективных, индивидуальных или общих (квартирных) приборов учета</t>
  </si>
  <si>
    <t>Горячее водоснабжение при наличии технической возможности установки коллективных, индивидуальных или общих (квартирных) приборов учета</t>
  </si>
  <si>
    <t>Горячее водоснабжение при отсутствии технической возможности установки коллективных, индивидуальных или общих (квартирных) приборов учета</t>
  </si>
  <si>
    <t>Водоотведение при наличии технической возможности установки коллективных, индивидуальных или общих (квартирных) приборов учета</t>
  </si>
  <si>
    <t>Водоотведение при отсутствии технической возможности установки коллективных, индивидуальных или общих (квартирных) приборов учета</t>
  </si>
  <si>
    <t>Отопление при наличии технической возможности установки коллективных (общедомовых) приборов учета</t>
  </si>
  <si>
    <t>Отопление при отсутствии  технической возможности установки коллективных (общедомовых) приборов учета</t>
  </si>
  <si>
    <t>Приказ РДК - ДЦиТ КК от 31.08.2012 № 2/2012-нп; Повышающие коэффициенты в соответствии с постановлением Правительства от 16.04.2013 № 344.</t>
  </si>
  <si>
    <r>
      <t xml:space="preserve">Газоснабжение </t>
    </r>
    <r>
      <rPr>
        <sz val="10"/>
        <rFont val="Times New Roman"/>
        <family val="1"/>
        <charset val="204"/>
      </rPr>
      <t>(при использовании природного газа по нескольким направления, соответствующие значения суммируются)</t>
    </r>
  </si>
  <si>
    <t>Пищеприготовление при наличии газовой плиты</t>
  </si>
  <si>
    <t>Подогрев воды (при наличии газового водонагревателя)</t>
  </si>
  <si>
    <t>Подогрев воды (при отсутствии газового водонагревателя, ЦГВ и электроводонагревателя</t>
  </si>
  <si>
    <t>Отопление жилых помещений (6 месяцев)</t>
  </si>
  <si>
    <t>Отопление жилых помещений (7 месяцев)</t>
  </si>
  <si>
    <t>Гкал/м2 (в календарный месяц отопительного периода)</t>
  </si>
  <si>
    <t>м3/м2 (в календарный месяц отопительного периода)</t>
  </si>
  <si>
    <t>Приказ РДК - ДЦиТ КК от 31.08.2012 № 2/2012-нп</t>
  </si>
  <si>
    <t>Приказ РДК - ДЦиТ КК от 31.08.2012 № 2/2012-нп; Повышающие коэффициенты в соответствии с постановлением Правительства от 16.04.2013 № 344; Решение ГСС от 25.06.2008 № 142. ПОВЫШАЮЩИЕ КОЭФФИЦИЕНТЫ ОТМЕНЕНЫ</t>
  </si>
  <si>
    <t>Приказы РЭК-ДЦиТ КК от 23.10.2013 №29/2013-ат, от 07.05.2014 №8/2014-ат, от 15.04.2015 №8/2015-ат</t>
  </si>
  <si>
    <t>Приказ РЭК-ДЦиТ КК от 17.06.2014 №11/2014-газ. Приказ РЭК-ДЦиТ КК от 18.06.2015 №9/2015-газ</t>
  </si>
  <si>
    <t>Постановления администрации города Сочи от 16.12.2014 № 2554, от 09.06.2015 № 1882</t>
  </si>
  <si>
    <t>Нормативы потребления коммунальных услуг в городе Сочи в 2015 - 2016 годах</t>
  </si>
  <si>
    <t xml:space="preserve">с 01.01.2016 по 30.06.2016 </t>
  </si>
  <si>
    <t xml:space="preserve">с 01.07.2016 по 31.12.2016 </t>
  </si>
  <si>
    <t>Гкал/м2 (в календ. месяц отопит. периода)</t>
  </si>
  <si>
    <t>м3/м2 (в календ. месяц отопит. периода)</t>
  </si>
  <si>
    <t>м3/чел./мес.</t>
  </si>
  <si>
    <t xml:space="preserve">м3/м2 общей площади/мес. </t>
  </si>
  <si>
    <t>Приказ РЭК - ДЦиТ КК от 31.08.2012 № 2/2012-нп</t>
  </si>
  <si>
    <t>1.1</t>
  </si>
  <si>
    <t>1.2</t>
  </si>
  <si>
    <t>2.2</t>
  </si>
  <si>
    <t>3.1</t>
  </si>
  <si>
    <t>4.1</t>
  </si>
  <si>
    <t>Решение ГСС от 25.06.2008 № 142, приказ РЭК - ДЦиТ КК от 31.08.2012 № 2/2012-нп</t>
  </si>
  <si>
    <t>Рост</t>
  </si>
  <si>
    <t>2.1</t>
  </si>
  <si>
    <t>5.4</t>
  </si>
  <si>
    <t>5.5</t>
  </si>
  <si>
    <r>
      <t xml:space="preserve">Холодное водоснабжение </t>
    </r>
    <r>
      <rPr>
        <b/>
        <i/>
        <sz val="10"/>
        <rFont val="Times New Roman"/>
        <family val="1"/>
        <charset val="204"/>
      </rPr>
      <t/>
    </r>
  </si>
  <si>
    <r>
      <t xml:space="preserve">Горячее водоснабжение </t>
    </r>
    <r>
      <rPr>
        <b/>
        <i/>
        <sz val="10"/>
        <rFont val="Times New Roman"/>
        <family val="1"/>
        <charset val="204"/>
      </rPr>
      <t/>
    </r>
  </si>
  <si>
    <t xml:space="preserve">Отопление </t>
  </si>
  <si>
    <t>Нормативы потребления коммунальных услуг в городе Сочи в 2016 - 2017 годах</t>
  </si>
  <si>
    <t>2016 год</t>
  </si>
  <si>
    <t>2017 год</t>
  </si>
  <si>
    <t>с 01.01.2017 по 30.06.2017</t>
  </si>
  <si>
    <t>с 01.07.2017 по 31.12.2017</t>
  </si>
  <si>
    <t>по горячему водоснабжению</t>
  </si>
  <si>
    <t>по холодному водоснабжению</t>
  </si>
  <si>
    <t>по водоотведению</t>
  </si>
  <si>
    <t>Многоквартирные дома и жилые дома с централизованным холодным и горячим водоснабжением, канализацией</t>
  </si>
  <si>
    <t>Многоквартирные дома и жилые дома с централизованным холодным водоснабжением, канализацией, без централизованного горячего водоснабжения с водонагревателями различного типа</t>
  </si>
  <si>
    <t>Многоквартирные дома и жилые дома с централизованным холодным водоснабжением, канализацией, без централизованного горячего водоснабжения и водонагревателей различного типа</t>
  </si>
  <si>
    <t>Многоквартирные дома и жилые дома с централизованным холодным водоснабжением, без централизованного горячего водоснабжения, канализации с водонагревателями различного типа</t>
  </si>
  <si>
    <t>Многоквартирные дома и жилые дома с централизованным холодным водоснабжением, без централизованного горячего водоснабжения, канализации и водонагревателей различного типа</t>
  </si>
  <si>
    <t>Многоквартирные дома и жилые дома, не оборудованные внутридомовыми системами водоснабжения, с водопользованием из водоразборных колонок</t>
  </si>
  <si>
    <t>куб. метр в месяц на 1 человека</t>
  </si>
  <si>
    <t>1 - 4-этажные дома</t>
  </si>
  <si>
    <t>5 - 9-этажные дома</t>
  </si>
  <si>
    <t>10- и более этажные дома</t>
  </si>
  <si>
    <t>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</si>
  <si>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</si>
  <si>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</si>
  <si>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</si>
  <si>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</si>
  <si>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</si>
  <si>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</si>
  <si>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</si>
  <si>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</si>
  <si>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</si>
  <si>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</si>
  <si>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</si>
  <si>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Подогрев воды (при отсутствии газового водонагревателя, ЦГВ и электроводонагревателя)</t>
  </si>
  <si>
    <t>газоснабжение (при использовании природного газа по нескольким направления, соответствующие значения суммируются)</t>
  </si>
  <si>
    <t>по электроснабжению в жилых помещениях (кВт.ч на одного человека в месяц)</t>
  </si>
  <si>
    <t>по отоплению</t>
  </si>
  <si>
    <t>1.12.</t>
  </si>
  <si>
    <t>1.13.</t>
  </si>
  <si>
    <t>Категории домов</t>
  </si>
  <si>
    <t>в домах с газовыми плитами</t>
  </si>
  <si>
    <t>в домах, оборудованных электрическими плитами в установленном порядке</t>
  </si>
  <si>
    <t>4 и более -комнатные квартиры</t>
  </si>
  <si>
    <t>1.15.</t>
  </si>
  <si>
    <t>1.14.</t>
  </si>
  <si>
    <t>1-комнатная квартира</t>
  </si>
  <si>
    <t>2-комнатная квартира</t>
  </si>
  <si>
    <t>3-комнатная квартира</t>
  </si>
  <si>
    <t>Гкал на 1 кв. м общей площади всех жилых и нежилых помещений в МКД или ЖД в календарный месяц отопительного периода</t>
  </si>
  <si>
    <t>кВт.ч на 1,2,3,4,5 и более человек в месяц</t>
  </si>
  <si>
    <t>Приказ РЭК - ДЦиТ КК от 31.08.2012 №2/2012-нп</t>
  </si>
  <si>
    <t>Нормативы потребления коммунальных услуг в городе Сочи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</si>
</sst>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Border="1"/>
    <xf numFmtId="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Border="1"/>
    <xf numFmtId="10" fontId="0" fillId="0" borderId="1" xfId="0" applyNumberFormat="1" applyBorder="1"/>
    <xf numFmtId="1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1" applyNumberFormat="1" applyFont="1"/>
    <xf numFmtId="0" fontId="2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1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zoomScaleSheetLayoutView="75" workbookViewId="0">
      <pane xSplit="3" ySplit="3" topLeftCell="I4" activePane="bottomRight" state="frozen"/>
      <selection sqref="A1:Q1"/>
      <selection pane="topRight" sqref="A1:Q1"/>
      <selection pane="bottomLeft" sqref="A1:Q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9.285156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8.7109375" hidden="1" customWidth="1"/>
    <col min="9" max="9" width="14.5703125" style="27" customWidth="1"/>
    <col min="10" max="10" width="20.85546875" customWidth="1"/>
    <col min="11" max="11" width="10.42578125" hidden="1" customWidth="1"/>
    <col min="12" max="12" width="12.85546875" customWidth="1"/>
    <col min="13" max="13" width="19.5703125" customWidth="1"/>
    <col min="14" max="14" width="10.7109375" hidden="1" customWidth="1"/>
    <col min="15" max="15" width="9.7109375" customWidth="1"/>
    <col min="16" max="16" width="19.5703125" customWidth="1"/>
    <col min="17" max="17" width="11.5703125" hidden="1" customWidth="1"/>
    <col min="18" max="18" width="13.5703125" customWidth="1"/>
    <col min="19" max="19" width="19.7109375" customWidth="1"/>
    <col min="20" max="20" width="11.85546875" hidden="1" customWidth="1"/>
    <col min="21" max="21" width="10.42578125" customWidth="1"/>
    <col min="22" max="22" width="18.42578125" customWidth="1"/>
  </cols>
  <sheetData>
    <row r="1" spans="1:22" ht="15.75" x14ac:dyDescent="0.25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3" spans="1:22" ht="5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49</v>
      </c>
      <c r="L3" s="26" t="s">
        <v>51</v>
      </c>
      <c r="M3" s="2" t="s">
        <v>3</v>
      </c>
      <c r="N3" s="2" t="s">
        <v>55</v>
      </c>
      <c r="O3" s="26" t="s">
        <v>52</v>
      </c>
      <c r="P3" s="2" t="s">
        <v>3</v>
      </c>
      <c r="Q3" s="2" t="s">
        <v>59</v>
      </c>
      <c r="R3" s="26" t="s">
        <v>63</v>
      </c>
      <c r="S3" s="2" t="s">
        <v>3</v>
      </c>
      <c r="T3" s="2" t="s">
        <v>55</v>
      </c>
      <c r="U3" s="26" t="s">
        <v>64</v>
      </c>
      <c r="V3" s="2" t="s">
        <v>3</v>
      </c>
    </row>
    <row r="4" spans="1:22" ht="15.6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49"/>
      <c r="J4" s="32"/>
      <c r="K4" s="32"/>
      <c r="L4" s="28"/>
      <c r="M4" s="32"/>
      <c r="N4" s="32"/>
      <c r="O4" s="28"/>
      <c r="P4" s="32"/>
      <c r="Q4" s="44"/>
      <c r="R4" s="32"/>
      <c r="S4" s="32"/>
      <c r="T4" s="32"/>
      <c r="U4" s="32"/>
      <c r="V4" s="32"/>
    </row>
    <row r="5" spans="1:22" ht="27" customHeight="1" x14ac:dyDescent="0.2">
      <c r="A5" s="180"/>
      <c r="B5" s="181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183">
        <v>1.1051</v>
      </c>
      <c r="I5" s="8">
        <v>16.78</v>
      </c>
      <c r="J5" s="174" t="s">
        <v>46</v>
      </c>
      <c r="K5" s="42">
        <v>1</v>
      </c>
      <c r="L5" s="8">
        <v>23.74</v>
      </c>
      <c r="M5" s="174" t="s">
        <v>46</v>
      </c>
      <c r="N5" s="178" t="e">
        <f>L5/(I5+I6)</f>
        <v>#VALUE!</v>
      </c>
      <c r="O5" s="8">
        <v>25.05</v>
      </c>
      <c r="P5" s="174" t="s">
        <v>46</v>
      </c>
      <c r="Q5" s="195">
        <f>O5/L5</f>
        <v>1.0551811288963775</v>
      </c>
      <c r="R5" s="28">
        <v>25.05</v>
      </c>
      <c r="S5" s="174" t="s">
        <v>61</v>
      </c>
      <c r="T5" s="32"/>
      <c r="U5" s="28">
        <v>27.6</v>
      </c>
      <c r="V5" s="174" t="s">
        <v>61</v>
      </c>
    </row>
    <row r="6" spans="1:22" ht="19.5" customHeight="1" x14ac:dyDescent="0.2">
      <c r="A6" s="180"/>
      <c r="B6" s="182"/>
      <c r="C6" s="186"/>
      <c r="D6" s="8" t="s">
        <v>34</v>
      </c>
      <c r="E6" s="5" t="s">
        <v>30</v>
      </c>
      <c r="F6" s="8" t="s">
        <v>35</v>
      </c>
      <c r="G6" s="31" t="s">
        <v>32</v>
      </c>
      <c r="H6" s="184"/>
      <c r="I6" s="8" t="s">
        <v>35</v>
      </c>
      <c r="J6" s="176"/>
      <c r="K6" s="42">
        <v>1</v>
      </c>
      <c r="L6" s="8" t="s">
        <v>54</v>
      </c>
      <c r="M6" s="176"/>
      <c r="N6" s="179"/>
      <c r="O6" s="8" t="s">
        <v>54</v>
      </c>
      <c r="P6" s="176"/>
      <c r="Q6" s="196"/>
      <c r="R6" s="34" t="s">
        <v>54</v>
      </c>
      <c r="S6" s="176"/>
      <c r="T6" s="32"/>
      <c r="U6" s="28"/>
      <c r="V6" s="176"/>
    </row>
    <row r="7" spans="1:22" x14ac:dyDescent="0.2">
      <c r="A7" s="3" t="s">
        <v>7</v>
      </c>
      <c r="B7" s="4" t="s">
        <v>8</v>
      </c>
      <c r="C7" s="2"/>
      <c r="D7" s="8"/>
      <c r="E7" s="5"/>
      <c r="F7" s="8"/>
      <c r="G7" s="8"/>
      <c r="H7" s="17"/>
      <c r="I7" s="8"/>
      <c r="J7" s="34"/>
      <c r="K7" s="42"/>
      <c r="L7" s="8">
        <v>20.73</v>
      </c>
      <c r="M7" s="34"/>
      <c r="N7" s="42"/>
      <c r="O7" s="8">
        <v>21.88</v>
      </c>
      <c r="P7" s="34"/>
      <c r="Q7" s="45"/>
      <c r="R7" s="28"/>
      <c r="S7" s="32"/>
      <c r="T7" s="32"/>
      <c r="U7" s="28"/>
      <c r="V7" s="32"/>
    </row>
    <row r="8" spans="1:22" ht="38.1" customHeight="1" x14ac:dyDescent="0.2">
      <c r="A8" s="180"/>
      <c r="B8" s="181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183">
        <v>1.1498999999999999</v>
      </c>
      <c r="I8" s="8">
        <v>17.579999999999998</v>
      </c>
      <c r="J8" s="174" t="s">
        <v>46</v>
      </c>
      <c r="K8" s="42">
        <v>1</v>
      </c>
      <c r="L8" s="8">
        <v>19.559999999999999</v>
      </c>
      <c r="M8" s="174" t="s">
        <v>53</v>
      </c>
      <c r="N8" s="178" t="e">
        <f>(L8+L9)/(I8+I9)</f>
        <v>#VALUE!</v>
      </c>
      <c r="O8" s="8">
        <v>19.559999999999999</v>
      </c>
      <c r="P8" s="174" t="s">
        <v>53</v>
      </c>
      <c r="Q8" s="197" t="e">
        <f>(O8+O9)/(L8+L9)</f>
        <v>#VALUE!</v>
      </c>
      <c r="R8" s="190">
        <v>21.89</v>
      </c>
      <c r="S8" s="174" t="s">
        <v>61</v>
      </c>
      <c r="T8" s="32"/>
      <c r="U8" s="190">
        <v>24.12</v>
      </c>
      <c r="V8" s="174" t="s">
        <v>61</v>
      </c>
    </row>
    <row r="9" spans="1:22" ht="49.5" customHeight="1" x14ac:dyDescent="0.2">
      <c r="A9" s="180"/>
      <c r="B9" s="182"/>
      <c r="C9" s="186"/>
      <c r="D9" s="8" t="s">
        <v>37</v>
      </c>
      <c r="E9" s="5" t="s">
        <v>30</v>
      </c>
      <c r="F9" s="8" t="s">
        <v>36</v>
      </c>
      <c r="G9" s="8" t="s">
        <v>38</v>
      </c>
      <c r="H9" s="184"/>
      <c r="I9" s="8" t="s">
        <v>36</v>
      </c>
      <c r="J9" s="176"/>
      <c r="K9" s="42">
        <v>1</v>
      </c>
      <c r="L9" s="8" t="s">
        <v>74</v>
      </c>
      <c r="M9" s="176"/>
      <c r="N9" s="179"/>
      <c r="O9" s="8" t="s">
        <v>75</v>
      </c>
      <c r="P9" s="176"/>
      <c r="Q9" s="198"/>
      <c r="R9" s="191"/>
      <c r="S9" s="176"/>
      <c r="T9" s="32"/>
      <c r="U9" s="191"/>
      <c r="V9" s="176"/>
    </row>
    <row r="10" spans="1:22" x14ac:dyDescent="0.2">
      <c r="A10" s="3" t="s">
        <v>9</v>
      </c>
      <c r="B10" s="4" t="s">
        <v>10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34"/>
      <c r="Q10" s="45"/>
      <c r="R10" s="28"/>
      <c r="S10" s="32"/>
      <c r="T10" s="32"/>
      <c r="U10" s="28"/>
      <c r="V10" s="32"/>
    </row>
    <row r="11" spans="1:22" ht="25.5" customHeight="1" x14ac:dyDescent="0.2">
      <c r="A11" s="193"/>
      <c r="B11" s="181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7" t="s">
        <v>27</v>
      </c>
      <c r="H11" s="17">
        <f>F11/D11</f>
        <v>1.1480112930547712</v>
      </c>
      <c r="I11" s="8">
        <v>2541.41</v>
      </c>
      <c r="J11" s="174" t="s">
        <v>47</v>
      </c>
      <c r="K11" s="42">
        <v>1</v>
      </c>
      <c r="L11" s="8">
        <v>2693.9</v>
      </c>
      <c r="M11" s="174" t="s">
        <v>47</v>
      </c>
      <c r="N11" s="42">
        <f>L11/I11</f>
        <v>1.0600021248047344</v>
      </c>
      <c r="O11" s="8">
        <v>2799.86</v>
      </c>
      <c r="P11" s="174" t="s">
        <v>47</v>
      </c>
      <c r="Q11" s="46">
        <f>O11/L11</f>
        <v>1.0393333085860648</v>
      </c>
      <c r="R11" s="28">
        <v>2799.86</v>
      </c>
      <c r="S11" s="208" t="s">
        <v>62</v>
      </c>
      <c r="T11" s="32"/>
      <c r="U11" s="28">
        <v>3047.49</v>
      </c>
      <c r="V11" s="208" t="s">
        <v>62</v>
      </c>
    </row>
    <row r="12" spans="1:22" ht="25.5" customHeight="1" x14ac:dyDescent="0.2">
      <c r="A12" s="194"/>
      <c r="B12" s="192"/>
      <c r="C12" s="185" t="s">
        <v>43</v>
      </c>
      <c r="D12" s="8">
        <v>166.91</v>
      </c>
      <c r="E12" s="186"/>
      <c r="F12" s="8">
        <v>188.51</v>
      </c>
      <c r="G12" s="188"/>
      <c r="H12" s="17">
        <v>1.1294</v>
      </c>
      <c r="I12" s="8">
        <v>188.51</v>
      </c>
      <c r="J12" s="176"/>
      <c r="K12" s="42">
        <v>1</v>
      </c>
      <c r="L12" s="8">
        <v>199.81</v>
      </c>
      <c r="M12" s="176"/>
      <c r="N12" s="42">
        <f>L12/I12</f>
        <v>1.0599437695612965</v>
      </c>
      <c r="O12" s="8">
        <v>208.44</v>
      </c>
      <c r="P12" s="176"/>
      <c r="Q12" s="46">
        <f>O12/L12</f>
        <v>1.043191031479906</v>
      </c>
      <c r="R12" s="28">
        <v>208.44</v>
      </c>
      <c r="S12" s="210"/>
      <c r="T12" s="32"/>
      <c r="U12" s="28"/>
      <c r="V12" s="210"/>
    </row>
    <row r="13" spans="1:22" x14ac:dyDescent="0.2">
      <c r="A13" s="3" t="s">
        <v>11</v>
      </c>
      <c r="B13" s="4" t="s">
        <v>12</v>
      </c>
      <c r="C13" s="186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34"/>
      <c r="Q13" s="45"/>
      <c r="R13" s="28"/>
      <c r="S13" s="32"/>
      <c r="T13" s="32"/>
      <c r="U13" s="28"/>
      <c r="V13" s="32"/>
    </row>
    <row r="14" spans="1:22" ht="38.25" x14ac:dyDescent="0.2">
      <c r="A14" s="180"/>
      <c r="B14" s="181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7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4" t="s">
        <v>47</v>
      </c>
      <c r="N14" s="42">
        <f>L14/I14</f>
        <v>1.0599934426229509</v>
      </c>
      <c r="O14" s="8">
        <v>1697.91</v>
      </c>
      <c r="P14" s="174" t="s">
        <v>47</v>
      </c>
      <c r="Q14" s="45">
        <f>O14/L14</f>
        <v>1.0503683907726</v>
      </c>
      <c r="R14" s="28">
        <v>1697.91</v>
      </c>
      <c r="S14" s="208" t="s">
        <v>62</v>
      </c>
      <c r="T14" s="32"/>
      <c r="U14" s="28">
        <v>1877.78</v>
      </c>
      <c r="V14" s="208" t="s">
        <v>62</v>
      </c>
    </row>
    <row r="15" spans="1:22" x14ac:dyDescent="0.2">
      <c r="A15" s="180"/>
      <c r="B15" s="182"/>
      <c r="C15" s="2" t="s">
        <v>70</v>
      </c>
      <c r="D15" s="8">
        <v>30.62</v>
      </c>
      <c r="E15" s="5"/>
      <c r="F15" s="8">
        <v>35.119999999999997</v>
      </c>
      <c r="G15" s="188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177"/>
      <c r="N15" s="42">
        <f>L15/I15</f>
        <v>1.0600797266514805</v>
      </c>
      <c r="O15" s="8">
        <v>39.1</v>
      </c>
      <c r="P15" s="177"/>
      <c r="Q15" s="45">
        <f>O15/L15</f>
        <v>1.0502283105022832</v>
      </c>
      <c r="R15" s="28">
        <v>39.1</v>
      </c>
      <c r="S15" s="210"/>
      <c r="T15" s="32"/>
      <c r="U15" s="28">
        <v>43.25</v>
      </c>
      <c r="V15" s="210"/>
    </row>
    <row r="16" spans="1:22" ht="25.5" hidden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34"/>
      <c r="Q16" s="47"/>
      <c r="R16" s="34"/>
      <c r="S16" s="32"/>
      <c r="T16" s="32"/>
      <c r="U16" s="34"/>
      <c r="V16" s="32"/>
    </row>
    <row r="17" spans="1:22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2" t="s">
        <v>45</v>
      </c>
      <c r="Q17" s="47">
        <v>1</v>
      </c>
      <c r="R17" s="34"/>
      <c r="S17" s="32"/>
      <c r="T17" s="32"/>
      <c r="U17" s="34"/>
      <c r="V17" s="32"/>
    </row>
    <row r="18" spans="1:22" hidden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38"/>
      <c r="Q18" s="41"/>
      <c r="R18" s="34"/>
      <c r="S18" s="32"/>
      <c r="T18" s="32"/>
      <c r="U18" s="34"/>
      <c r="V18" s="32"/>
    </row>
    <row r="19" spans="1:22" hidden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26"/>
      <c r="Q19" s="47"/>
      <c r="R19" s="34"/>
      <c r="S19" s="32"/>
      <c r="T19" s="32"/>
      <c r="U19" s="34"/>
      <c r="V19" s="32"/>
    </row>
    <row r="20" spans="1:22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26"/>
      <c r="Q20" s="47"/>
      <c r="R20" s="34"/>
      <c r="S20" s="32"/>
      <c r="T20" s="32"/>
      <c r="U20" s="34"/>
      <c r="V20" s="32"/>
    </row>
    <row r="21" spans="1:22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26"/>
      <c r="Q21" s="47"/>
      <c r="R21" s="34"/>
      <c r="S21" s="32"/>
      <c r="T21" s="32"/>
      <c r="U21" s="34"/>
      <c r="V21" s="32"/>
    </row>
    <row r="22" spans="1:22" ht="38.25" x14ac:dyDescent="0.2">
      <c r="A22" s="6"/>
      <c r="B22" s="14" t="s">
        <v>17</v>
      </c>
      <c r="C22" s="15" t="s">
        <v>18</v>
      </c>
      <c r="D22" s="23">
        <v>2.81</v>
      </c>
      <c r="E22" s="185" t="s">
        <v>42</v>
      </c>
      <c r="F22" s="8">
        <v>3.06</v>
      </c>
      <c r="G22" s="187" t="s">
        <v>26</v>
      </c>
      <c r="H22" s="17">
        <f>F22/D22</f>
        <v>1.0889679715302492</v>
      </c>
      <c r="I22" s="8">
        <v>3.06</v>
      </c>
      <c r="J22" s="174" t="s">
        <v>57</v>
      </c>
      <c r="K22" s="35">
        <v>1</v>
      </c>
      <c r="L22" s="8">
        <v>3.23</v>
      </c>
      <c r="M22" s="174" t="s">
        <v>57</v>
      </c>
      <c r="N22" s="35">
        <f>L22/I22</f>
        <v>1.0555555555555556</v>
      </c>
      <c r="O22" s="8">
        <v>3.23</v>
      </c>
      <c r="P22" s="174" t="s">
        <v>57</v>
      </c>
      <c r="Q22" s="47">
        <f>O22/L22</f>
        <v>1</v>
      </c>
      <c r="R22" s="28">
        <v>3.23</v>
      </c>
      <c r="S22" s="174" t="s">
        <v>66</v>
      </c>
      <c r="T22" s="48"/>
      <c r="U22" s="28">
        <v>3.62</v>
      </c>
      <c r="V22" s="174" t="s">
        <v>66</v>
      </c>
    </row>
    <row r="23" spans="1:22" ht="63.75" x14ac:dyDescent="0.2">
      <c r="A23" s="6"/>
      <c r="B23" s="14" t="s">
        <v>19</v>
      </c>
      <c r="C23" s="15" t="s">
        <v>18</v>
      </c>
      <c r="D23" s="23">
        <v>1.97</v>
      </c>
      <c r="E23" s="202"/>
      <c r="F23" s="8">
        <v>2.14</v>
      </c>
      <c r="G23" s="203"/>
      <c r="H23" s="17">
        <f>F23/D23</f>
        <v>1.086294416243655</v>
      </c>
      <c r="I23" s="8">
        <v>2.14</v>
      </c>
      <c r="J23" s="175"/>
      <c r="K23" s="35">
        <v>1</v>
      </c>
      <c r="L23" s="8">
        <v>2.2599999999999998</v>
      </c>
      <c r="M23" s="175"/>
      <c r="N23" s="35">
        <f>L23/I23</f>
        <v>1.05607476635514</v>
      </c>
      <c r="O23" s="8">
        <v>2.2599999999999998</v>
      </c>
      <c r="P23" s="175"/>
      <c r="Q23" s="47">
        <f>O23/L23</f>
        <v>1</v>
      </c>
      <c r="R23" s="28">
        <v>2.2599999999999998</v>
      </c>
      <c r="S23" s="175"/>
      <c r="T23" s="48"/>
      <c r="U23" s="28">
        <v>2.5299999999999998</v>
      </c>
      <c r="V23" s="175"/>
    </row>
    <row r="24" spans="1:22" x14ac:dyDescent="0.2">
      <c r="A24" s="6"/>
      <c r="B24" s="14" t="s">
        <v>20</v>
      </c>
      <c r="C24" s="15" t="s">
        <v>18</v>
      </c>
      <c r="D24" s="16">
        <v>1.97</v>
      </c>
      <c r="E24" s="186"/>
      <c r="F24" s="8">
        <v>2.14</v>
      </c>
      <c r="G24" s="188"/>
      <c r="H24" s="17">
        <f>F24/D24</f>
        <v>1.086294416243655</v>
      </c>
      <c r="I24" s="8">
        <v>2.14</v>
      </c>
      <c r="J24" s="176"/>
      <c r="K24" s="35">
        <f>I24/F24</f>
        <v>1</v>
      </c>
      <c r="L24" s="8">
        <v>2.2599999999999998</v>
      </c>
      <c r="M24" s="176"/>
      <c r="N24" s="35">
        <f>L24/I24</f>
        <v>1.05607476635514</v>
      </c>
      <c r="O24" s="8">
        <v>2.2599999999999998</v>
      </c>
      <c r="P24" s="176"/>
      <c r="Q24" s="47">
        <f>O24/L24</f>
        <v>1</v>
      </c>
      <c r="R24" s="28">
        <v>2.2599999999999998</v>
      </c>
      <c r="S24" s="176"/>
      <c r="T24" s="48"/>
      <c r="U24" s="28">
        <v>2.5299999999999998</v>
      </c>
      <c r="V24" s="176"/>
    </row>
    <row r="25" spans="1:22" ht="26.1" customHeight="1" x14ac:dyDescent="0.2">
      <c r="A25" s="199" t="s">
        <v>14</v>
      </c>
      <c r="B25" s="205" t="s">
        <v>28</v>
      </c>
      <c r="C25" s="15"/>
      <c r="D25" s="25"/>
      <c r="E25" s="185" t="s">
        <v>40</v>
      </c>
      <c r="F25" s="8"/>
      <c r="G25" s="187" t="s">
        <v>29</v>
      </c>
      <c r="H25" s="17"/>
      <c r="I25" s="8"/>
      <c r="J25" s="174" t="s">
        <v>58</v>
      </c>
      <c r="K25" s="35"/>
      <c r="L25" s="8"/>
      <c r="M25" s="174" t="s">
        <v>60</v>
      </c>
      <c r="N25" s="35"/>
      <c r="O25" s="8"/>
      <c r="P25" s="174" t="s">
        <v>60</v>
      </c>
      <c r="Q25" s="47"/>
      <c r="R25" s="34"/>
      <c r="S25" s="208" t="s">
        <v>65</v>
      </c>
      <c r="T25" s="32"/>
      <c r="U25" s="34"/>
      <c r="V25" s="208"/>
    </row>
    <row r="26" spans="1:22" x14ac:dyDescent="0.2">
      <c r="A26" s="200"/>
      <c r="B26" s="206"/>
      <c r="C26" s="15" t="s">
        <v>6</v>
      </c>
      <c r="D26" s="204">
        <v>3.33</v>
      </c>
      <c r="E26" s="202"/>
      <c r="F26" s="8">
        <v>3.49</v>
      </c>
      <c r="G26" s="203"/>
      <c r="H26" s="17">
        <f>F26/D26</f>
        <v>1.0480480480480481</v>
      </c>
      <c r="I26" s="8">
        <v>3.82</v>
      </c>
      <c r="J26" s="175"/>
      <c r="K26" s="35">
        <v>1</v>
      </c>
      <c r="L26" s="8">
        <v>4.3899999999999997</v>
      </c>
      <c r="M26" s="175"/>
      <c r="N26" s="35">
        <f>L26/I26</f>
        <v>1.1492146596858639</v>
      </c>
      <c r="O26" s="8">
        <v>4.3899999999999997</v>
      </c>
      <c r="P26" s="175"/>
      <c r="Q26" s="47">
        <f>O26/L26</f>
        <v>1</v>
      </c>
      <c r="R26" s="28">
        <v>4.3899999999999997</v>
      </c>
      <c r="S26" s="209"/>
      <c r="T26" s="32"/>
      <c r="U26" s="28"/>
      <c r="V26" s="209"/>
    </row>
    <row r="27" spans="1:22" x14ac:dyDescent="0.2">
      <c r="A27" s="201"/>
      <c r="B27" s="207"/>
      <c r="C27" s="15" t="s">
        <v>6</v>
      </c>
      <c r="D27" s="204"/>
      <c r="E27" s="186"/>
      <c r="F27" s="24">
        <v>3.82</v>
      </c>
      <c r="G27" s="188"/>
      <c r="H27" s="17">
        <f>F27/D26</f>
        <v>1.1471471471471471</v>
      </c>
      <c r="I27" s="24"/>
      <c r="J27" s="176"/>
      <c r="K27" s="35"/>
      <c r="L27" s="24"/>
      <c r="M27" s="176"/>
      <c r="N27" s="35"/>
      <c r="O27" s="24"/>
      <c r="P27" s="176"/>
      <c r="Q27" s="47"/>
      <c r="R27" s="34"/>
      <c r="S27" s="210"/>
      <c r="T27" s="32"/>
      <c r="U27" s="34"/>
      <c r="V27" s="210"/>
    </row>
    <row r="28" spans="1:22" x14ac:dyDescent="0.2">
      <c r="A28" s="36"/>
      <c r="B28" s="37"/>
      <c r="C28" s="38"/>
      <c r="D28" s="39"/>
      <c r="E28" s="38"/>
      <c r="F28" s="39"/>
      <c r="G28" s="38"/>
      <c r="H28" s="40"/>
      <c r="I28" s="39"/>
      <c r="J28" s="38"/>
      <c r="K28" s="41"/>
    </row>
    <row r="29" spans="1:22" s="22" customFormat="1" x14ac:dyDescent="0.2">
      <c r="A29" s="22" t="s">
        <v>41</v>
      </c>
      <c r="E29" s="29"/>
    </row>
    <row r="30" spans="1:22" s="22" customFormat="1" x14ac:dyDescent="0.2">
      <c r="E30" s="29"/>
    </row>
    <row r="31" spans="1:22" s="22" customFormat="1" x14ac:dyDescent="0.2">
      <c r="E31" s="29"/>
    </row>
    <row r="34" spans="1:10" ht="18.75" x14ac:dyDescent="0.3">
      <c r="A34" s="22"/>
      <c r="H34" s="30"/>
      <c r="J34" s="29"/>
    </row>
  </sheetData>
  <mergeCells count="59">
    <mergeCell ref="S25:S27"/>
    <mergeCell ref="V5:V6"/>
    <mergeCell ref="V8:V9"/>
    <mergeCell ref="V11:V12"/>
    <mergeCell ref="V14:V15"/>
    <mergeCell ref="U8:U9"/>
    <mergeCell ref="V25:V27"/>
    <mergeCell ref="S5:S6"/>
    <mergeCell ref="S22:S24"/>
    <mergeCell ref="V22:V24"/>
    <mergeCell ref="S8:S9"/>
    <mergeCell ref="S11:S12"/>
    <mergeCell ref="S14:S15"/>
    <mergeCell ref="A25:A27"/>
    <mergeCell ref="E22:E24"/>
    <mergeCell ref="G22:G24"/>
    <mergeCell ref="E25:E27"/>
    <mergeCell ref="G25:G27"/>
    <mergeCell ref="D26:D27"/>
    <mergeCell ref="B25:B27"/>
    <mergeCell ref="G14:G15"/>
    <mergeCell ref="C5:C6"/>
    <mergeCell ref="C8:C9"/>
    <mergeCell ref="A1:V1"/>
    <mergeCell ref="R8:R9"/>
    <mergeCell ref="G11:G12"/>
    <mergeCell ref="A5:A6"/>
    <mergeCell ref="B5:B6"/>
    <mergeCell ref="B11:B12"/>
    <mergeCell ref="A14:A15"/>
    <mergeCell ref="A11:A12"/>
    <mergeCell ref="C12:C13"/>
    <mergeCell ref="Q5:Q6"/>
    <mergeCell ref="Q8:Q9"/>
    <mergeCell ref="P11:P12"/>
    <mergeCell ref="P25:P27"/>
    <mergeCell ref="N5:N6"/>
    <mergeCell ref="J5:J6"/>
    <mergeCell ref="J8:J9"/>
    <mergeCell ref="A8:A9"/>
    <mergeCell ref="B8:B9"/>
    <mergeCell ref="H8:H9"/>
    <mergeCell ref="H5:H6"/>
    <mergeCell ref="E11:E12"/>
    <mergeCell ref="B14:B15"/>
    <mergeCell ref="J11:J12"/>
    <mergeCell ref="N8:N9"/>
    <mergeCell ref="M22:M24"/>
    <mergeCell ref="M25:M27"/>
    <mergeCell ref="J22:J24"/>
    <mergeCell ref="J25:J27"/>
    <mergeCell ref="P22:P24"/>
    <mergeCell ref="M14:M15"/>
    <mergeCell ref="P14:P15"/>
    <mergeCell ref="M5:M6"/>
    <mergeCell ref="M8:M9"/>
    <mergeCell ref="M11:M12"/>
    <mergeCell ref="P5:P6"/>
    <mergeCell ref="P8:P9"/>
  </mergeCells>
  <phoneticPr fontId="5" type="noConversion"/>
  <printOptions horizontalCentered="1"/>
  <pageMargins left="0.16" right="0.16" top="0.59" bottom="0.16" header="0.39370078740157483" footer="0.16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zoomScaleSheetLayoutView="75" workbookViewId="0">
      <pane xSplit="3" ySplit="3" topLeftCell="D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9.285156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8.7109375" hidden="1" customWidth="1"/>
    <col min="9" max="9" width="14.5703125" style="27" customWidth="1"/>
    <col min="10" max="10" width="21.85546875" customWidth="1"/>
    <col min="11" max="11" width="2.140625" hidden="1" customWidth="1"/>
    <col min="12" max="12" width="12.85546875" customWidth="1"/>
    <col min="13" max="13" width="19.5703125" customWidth="1"/>
    <col min="14" max="14" width="10.7109375" hidden="1" customWidth="1"/>
    <col min="15" max="15" width="9.7109375" customWidth="1"/>
    <col min="16" max="16" width="19.5703125" customWidth="1"/>
    <col min="17" max="17" width="11.5703125" hidden="1" customWidth="1"/>
  </cols>
  <sheetData>
    <row r="1" spans="1:17" ht="15.75" x14ac:dyDescent="0.25">
      <c r="A1" s="189" t="s">
        <v>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3" spans="1:17" ht="62.1" customHeight="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49</v>
      </c>
      <c r="L3" s="26" t="s">
        <v>51</v>
      </c>
      <c r="M3" s="2" t="s">
        <v>3</v>
      </c>
      <c r="N3" s="2" t="s">
        <v>55</v>
      </c>
      <c r="O3" s="26" t="s">
        <v>52</v>
      </c>
      <c r="P3" s="2" t="s">
        <v>3</v>
      </c>
      <c r="Q3" s="2" t="s">
        <v>59</v>
      </c>
    </row>
    <row r="4" spans="1:17" ht="15.6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49">
        <v>22.4</v>
      </c>
      <c r="J4" s="32"/>
      <c r="K4" s="32"/>
      <c r="L4" s="28">
        <v>23.74</v>
      </c>
      <c r="M4" s="32"/>
      <c r="N4" s="32"/>
      <c r="O4" s="28">
        <v>25.05</v>
      </c>
      <c r="P4" s="32"/>
      <c r="Q4" s="44"/>
    </row>
    <row r="5" spans="1:17" ht="27" customHeight="1" x14ac:dyDescent="0.2">
      <c r="A5" s="180"/>
      <c r="B5" s="181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183">
        <v>1.1051</v>
      </c>
      <c r="I5" s="8">
        <v>16.78</v>
      </c>
      <c r="J5" s="174" t="s">
        <v>46</v>
      </c>
      <c r="K5" s="42">
        <v>1</v>
      </c>
      <c r="L5" s="8">
        <v>23.74</v>
      </c>
      <c r="M5" s="174" t="s">
        <v>46</v>
      </c>
      <c r="N5" s="178" t="e">
        <f>L5/(I5+I6)</f>
        <v>#VALUE!</v>
      </c>
      <c r="O5" s="8">
        <v>25.05</v>
      </c>
      <c r="P5" s="174" t="s">
        <v>46</v>
      </c>
      <c r="Q5" s="195">
        <f>O5/L5</f>
        <v>1.0551811288963775</v>
      </c>
    </row>
    <row r="6" spans="1:17" ht="19.5" customHeight="1" x14ac:dyDescent="0.2">
      <c r="A6" s="180"/>
      <c r="B6" s="182"/>
      <c r="C6" s="186"/>
      <c r="D6" s="8" t="s">
        <v>34</v>
      </c>
      <c r="E6" s="5" t="s">
        <v>30</v>
      </c>
      <c r="F6" s="8" t="s">
        <v>35</v>
      </c>
      <c r="G6" s="31" t="s">
        <v>32</v>
      </c>
      <c r="H6" s="184"/>
      <c r="I6" s="8" t="s">
        <v>35</v>
      </c>
      <c r="J6" s="176"/>
      <c r="K6" s="42">
        <v>1</v>
      </c>
      <c r="L6" s="8" t="s">
        <v>54</v>
      </c>
      <c r="M6" s="176"/>
      <c r="N6" s="179"/>
      <c r="O6" s="8" t="s">
        <v>54</v>
      </c>
      <c r="P6" s="176"/>
      <c r="Q6" s="196"/>
    </row>
    <row r="7" spans="1:17" x14ac:dyDescent="0.2">
      <c r="A7" s="3" t="s">
        <v>7</v>
      </c>
      <c r="B7" s="4" t="s">
        <v>77</v>
      </c>
      <c r="C7" s="2"/>
      <c r="D7" s="8"/>
      <c r="E7" s="5"/>
      <c r="F7" s="8"/>
      <c r="G7" s="8"/>
      <c r="H7" s="17"/>
      <c r="I7" s="8">
        <v>19.559999999999999</v>
      </c>
      <c r="J7" s="34"/>
      <c r="K7" s="42"/>
      <c r="L7" s="8">
        <v>20.73</v>
      </c>
      <c r="M7" s="34"/>
      <c r="N7" s="42"/>
      <c r="O7" s="8">
        <v>21.88</v>
      </c>
      <c r="P7" s="34"/>
      <c r="Q7" s="45"/>
    </row>
    <row r="8" spans="1:17" ht="38.1" customHeight="1" x14ac:dyDescent="0.2">
      <c r="A8" s="180"/>
      <c r="B8" s="181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183">
        <v>1.1498999999999999</v>
      </c>
      <c r="I8" s="8">
        <v>17.579999999999998</v>
      </c>
      <c r="J8" s="174" t="s">
        <v>46</v>
      </c>
      <c r="K8" s="42">
        <v>1</v>
      </c>
      <c r="L8" s="8">
        <v>19.559999999999999</v>
      </c>
      <c r="M8" s="174" t="s">
        <v>53</v>
      </c>
      <c r="N8" s="178" t="e">
        <f>(L8+L9)/(I8+I9)</f>
        <v>#VALUE!</v>
      </c>
      <c r="O8" s="8">
        <v>19.559999999999999</v>
      </c>
      <c r="P8" s="174" t="s">
        <v>53</v>
      </c>
      <c r="Q8" s="197" t="e">
        <f>(O8+O9)/(L8+L9)</f>
        <v>#VALUE!</v>
      </c>
    </row>
    <row r="9" spans="1:17" ht="49.5" customHeight="1" x14ac:dyDescent="0.2">
      <c r="A9" s="180"/>
      <c r="B9" s="182"/>
      <c r="C9" s="186"/>
      <c r="D9" s="8" t="s">
        <v>37</v>
      </c>
      <c r="E9" s="5" t="s">
        <v>30</v>
      </c>
      <c r="F9" s="8" t="s">
        <v>36</v>
      </c>
      <c r="G9" s="8" t="s">
        <v>38</v>
      </c>
      <c r="H9" s="184"/>
      <c r="I9" s="8" t="s">
        <v>36</v>
      </c>
      <c r="J9" s="176"/>
      <c r="K9" s="42">
        <v>1</v>
      </c>
      <c r="L9" s="8" t="s">
        <v>74</v>
      </c>
      <c r="M9" s="176"/>
      <c r="N9" s="179"/>
      <c r="O9" s="8" t="s">
        <v>75</v>
      </c>
      <c r="P9" s="176"/>
      <c r="Q9" s="198"/>
    </row>
    <row r="10" spans="1:17" x14ac:dyDescent="0.2">
      <c r="A10" s="3" t="s">
        <v>9</v>
      </c>
      <c r="B10" s="4" t="s">
        <v>78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34"/>
      <c r="Q10" s="45"/>
    </row>
    <row r="11" spans="1:17" ht="25.5" customHeight="1" x14ac:dyDescent="0.2">
      <c r="A11" s="193"/>
      <c r="B11" s="181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7" t="s">
        <v>27</v>
      </c>
      <c r="H11" s="17">
        <f>F11/D11</f>
        <v>1.1480112930547712</v>
      </c>
      <c r="I11" s="8">
        <v>2541.41</v>
      </c>
      <c r="J11" s="174" t="s">
        <v>47</v>
      </c>
      <c r="K11" s="42">
        <v>1</v>
      </c>
      <c r="L11" s="8">
        <v>2693.9</v>
      </c>
      <c r="M11" s="174" t="s">
        <v>47</v>
      </c>
      <c r="N11" s="42">
        <f>L11/I11</f>
        <v>1.0600021248047344</v>
      </c>
      <c r="O11" s="8">
        <v>2799.86</v>
      </c>
      <c r="P11" s="174" t="s">
        <v>47</v>
      </c>
      <c r="Q11" s="46">
        <f>O11/L11</f>
        <v>1.0393333085860648</v>
      </c>
    </row>
    <row r="12" spans="1:17" ht="25.5" customHeight="1" x14ac:dyDescent="0.2">
      <c r="A12" s="194"/>
      <c r="B12" s="192"/>
      <c r="C12" s="185" t="s">
        <v>43</v>
      </c>
      <c r="D12" s="8">
        <v>166.91</v>
      </c>
      <c r="E12" s="186"/>
      <c r="F12" s="8">
        <v>188.51</v>
      </c>
      <c r="G12" s="188"/>
      <c r="H12" s="17">
        <v>1.1294</v>
      </c>
      <c r="I12" s="8">
        <v>188.51</v>
      </c>
      <c r="J12" s="176"/>
      <c r="K12" s="42">
        <v>1</v>
      </c>
      <c r="L12" s="8">
        <v>199.81</v>
      </c>
      <c r="M12" s="176"/>
      <c r="N12" s="42">
        <f>L12/I12</f>
        <v>1.0599437695612965</v>
      </c>
      <c r="O12" s="8">
        <v>208.44</v>
      </c>
      <c r="P12" s="176"/>
      <c r="Q12" s="46">
        <f>O12/L12</f>
        <v>1.043191031479906</v>
      </c>
    </row>
    <row r="13" spans="1:17" x14ac:dyDescent="0.2">
      <c r="A13" s="3" t="s">
        <v>11</v>
      </c>
      <c r="B13" s="4" t="s">
        <v>79</v>
      </c>
      <c r="C13" s="186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34"/>
      <c r="Q13" s="45"/>
    </row>
    <row r="14" spans="1:17" ht="38.25" x14ac:dyDescent="0.2">
      <c r="A14" s="180"/>
      <c r="B14" s="181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7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4" t="s">
        <v>47</v>
      </c>
      <c r="N14" s="42">
        <f>L14/I14</f>
        <v>1.0599934426229509</v>
      </c>
      <c r="O14" s="8">
        <v>1697.91</v>
      </c>
      <c r="P14" s="174" t="s">
        <v>47</v>
      </c>
      <c r="Q14" s="45">
        <f>O14/L14</f>
        <v>1.0503683907726</v>
      </c>
    </row>
    <row r="15" spans="1:17" x14ac:dyDescent="0.2">
      <c r="A15" s="180"/>
      <c r="B15" s="182"/>
      <c r="C15" s="2" t="s">
        <v>70</v>
      </c>
      <c r="D15" s="8">
        <v>30.62</v>
      </c>
      <c r="E15" s="5"/>
      <c r="F15" s="8">
        <v>35.119999999999997</v>
      </c>
      <c r="G15" s="188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177"/>
      <c r="N15" s="42">
        <f>L15/I15</f>
        <v>1.0600797266514805</v>
      </c>
      <c r="O15" s="8">
        <v>39.1</v>
      </c>
      <c r="P15" s="177"/>
      <c r="Q15" s="45">
        <f>O15/L15</f>
        <v>1.0502283105022832</v>
      </c>
    </row>
    <row r="16" spans="1:17" ht="25.5" hidden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34"/>
      <c r="Q16" s="47"/>
    </row>
    <row r="17" spans="1:17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2" t="s">
        <v>45</v>
      </c>
      <c r="Q17" s="47">
        <v>1</v>
      </c>
    </row>
    <row r="18" spans="1:17" hidden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38"/>
      <c r="Q18" s="41"/>
    </row>
    <row r="19" spans="1:17" hidden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26"/>
      <c r="Q19" s="47"/>
    </row>
    <row r="20" spans="1:17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26"/>
      <c r="Q20" s="47"/>
    </row>
    <row r="21" spans="1:17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26"/>
      <c r="Q21" s="47"/>
    </row>
    <row r="22" spans="1:17" ht="38.25" x14ac:dyDescent="0.2">
      <c r="A22" s="6"/>
      <c r="B22" s="14" t="s">
        <v>17</v>
      </c>
      <c r="C22" s="15" t="s">
        <v>18</v>
      </c>
      <c r="D22" s="23">
        <v>2.81</v>
      </c>
      <c r="E22" s="185" t="s">
        <v>42</v>
      </c>
      <c r="F22" s="8">
        <v>3.06</v>
      </c>
      <c r="G22" s="187" t="s">
        <v>26</v>
      </c>
      <c r="H22" s="17">
        <f>F22/D22</f>
        <v>1.0889679715302492</v>
      </c>
      <c r="I22" s="8">
        <v>3.06</v>
      </c>
      <c r="J22" s="174" t="s">
        <v>57</v>
      </c>
      <c r="K22" s="35">
        <v>1</v>
      </c>
      <c r="L22" s="8">
        <v>3.23</v>
      </c>
      <c r="M22" s="174" t="s">
        <v>57</v>
      </c>
      <c r="N22" s="35">
        <f>L22/I22</f>
        <v>1.0555555555555556</v>
      </c>
      <c r="O22" s="8">
        <v>3.23</v>
      </c>
      <c r="P22" s="174" t="s">
        <v>57</v>
      </c>
      <c r="Q22" s="47">
        <f>O22/L22</f>
        <v>1</v>
      </c>
    </row>
    <row r="23" spans="1:17" ht="63.75" x14ac:dyDescent="0.2">
      <c r="A23" s="6"/>
      <c r="B23" s="14" t="s">
        <v>19</v>
      </c>
      <c r="C23" s="15" t="s">
        <v>18</v>
      </c>
      <c r="D23" s="23">
        <v>1.97</v>
      </c>
      <c r="E23" s="202"/>
      <c r="F23" s="8">
        <v>2.14</v>
      </c>
      <c r="G23" s="203"/>
      <c r="H23" s="17">
        <f>F23/D23</f>
        <v>1.086294416243655</v>
      </c>
      <c r="I23" s="8">
        <v>2.14</v>
      </c>
      <c r="J23" s="175"/>
      <c r="K23" s="35">
        <v>1</v>
      </c>
      <c r="L23" s="8">
        <v>2.2599999999999998</v>
      </c>
      <c r="M23" s="175"/>
      <c r="N23" s="35">
        <f>L23/I23</f>
        <v>1.05607476635514</v>
      </c>
      <c r="O23" s="8">
        <v>2.2599999999999998</v>
      </c>
      <c r="P23" s="175"/>
      <c r="Q23" s="47">
        <f>O23/L23</f>
        <v>1</v>
      </c>
    </row>
    <row r="24" spans="1:17" x14ac:dyDescent="0.2">
      <c r="A24" s="6"/>
      <c r="B24" s="14" t="s">
        <v>20</v>
      </c>
      <c r="C24" s="15" t="s">
        <v>18</v>
      </c>
      <c r="D24" s="16">
        <v>1.97</v>
      </c>
      <c r="E24" s="186"/>
      <c r="F24" s="8">
        <v>2.14</v>
      </c>
      <c r="G24" s="188"/>
      <c r="H24" s="17">
        <f>F24/D24</f>
        <v>1.086294416243655</v>
      </c>
      <c r="I24" s="8">
        <v>2.14</v>
      </c>
      <c r="J24" s="176"/>
      <c r="K24" s="35">
        <f>I24/F24</f>
        <v>1</v>
      </c>
      <c r="L24" s="8">
        <v>2.2599999999999998</v>
      </c>
      <c r="M24" s="176"/>
      <c r="N24" s="35">
        <f>L24/I24</f>
        <v>1.05607476635514</v>
      </c>
      <c r="O24" s="8">
        <v>2.2599999999999998</v>
      </c>
      <c r="P24" s="176"/>
      <c r="Q24" s="47">
        <f>O24/L24</f>
        <v>1</v>
      </c>
    </row>
    <row r="25" spans="1:17" ht="21" customHeight="1" x14ac:dyDescent="0.2">
      <c r="A25" s="199" t="s">
        <v>14</v>
      </c>
      <c r="B25" s="211" t="s">
        <v>28</v>
      </c>
      <c r="C25" s="15"/>
      <c r="D25" s="25"/>
      <c r="E25" s="185" t="s">
        <v>40</v>
      </c>
      <c r="F25" s="8"/>
      <c r="G25" s="187" t="s">
        <v>29</v>
      </c>
      <c r="H25" s="17"/>
      <c r="I25" s="187">
        <v>3.82</v>
      </c>
      <c r="J25" s="174" t="s">
        <v>58</v>
      </c>
      <c r="K25" s="35"/>
      <c r="L25" s="187">
        <v>4.3899999999999997</v>
      </c>
      <c r="M25" s="174" t="s">
        <v>60</v>
      </c>
      <c r="N25" s="35"/>
      <c r="O25" s="187">
        <v>4.3899999999999997</v>
      </c>
      <c r="P25" s="174" t="s">
        <v>60</v>
      </c>
      <c r="Q25" s="47"/>
    </row>
    <row r="26" spans="1:17" x14ac:dyDescent="0.2">
      <c r="A26" s="200"/>
      <c r="B26" s="212"/>
      <c r="C26" s="15" t="s">
        <v>6</v>
      </c>
      <c r="D26" s="204">
        <v>3.33</v>
      </c>
      <c r="E26" s="202"/>
      <c r="F26" s="8">
        <v>3.49</v>
      </c>
      <c r="G26" s="203"/>
      <c r="H26" s="17">
        <f>F26/D26</f>
        <v>1.0480480480480481</v>
      </c>
      <c r="I26" s="203"/>
      <c r="J26" s="175"/>
      <c r="K26" s="35">
        <v>1</v>
      </c>
      <c r="L26" s="203"/>
      <c r="M26" s="175"/>
      <c r="N26" s="35">
        <f>L25/I25</f>
        <v>1.1492146596858639</v>
      </c>
      <c r="O26" s="203"/>
      <c r="P26" s="175"/>
      <c r="Q26" s="47">
        <f>O25/L25</f>
        <v>1</v>
      </c>
    </row>
    <row r="27" spans="1:17" x14ac:dyDescent="0.2">
      <c r="A27" s="201"/>
      <c r="B27" s="213"/>
      <c r="C27" s="15" t="s">
        <v>6</v>
      </c>
      <c r="D27" s="204"/>
      <c r="E27" s="186"/>
      <c r="F27" s="24">
        <v>3.82</v>
      </c>
      <c r="G27" s="188"/>
      <c r="H27" s="17">
        <f>F27/D26</f>
        <v>1.1471471471471471</v>
      </c>
      <c r="I27" s="188"/>
      <c r="J27" s="176"/>
      <c r="K27" s="35"/>
      <c r="L27" s="188"/>
      <c r="M27" s="176"/>
      <c r="N27" s="35"/>
      <c r="O27" s="188"/>
      <c r="P27" s="176"/>
      <c r="Q27" s="47"/>
    </row>
    <row r="28" spans="1:17" ht="25.5" x14ac:dyDescent="0.2">
      <c r="A28" s="43" t="s">
        <v>80</v>
      </c>
      <c r="B28" s="4" t="s">
        <v>81</v>
      </c>
      <c r="C28" s="60" t="s">
        <v>85</v>
      </c>
      <c r="D28" s="16"/>
      <c r="E28" s="2"/>
      <c r="F28" s="24"/>
      <c r="G28" s="8"/>
      <c r="H28" s="17"/>
      <c r="I28" s="24">
        <v>74.73</v>
      </c>
      <c r="J28" s="26"/>
      <c r="K28" s="35"/>
      <c r="L28" s="24">
        <v>74.73</v>
      </c>
      <c r="M28" s="26"/>
      <c r="N28" s="35"/>
      <c r="O28" s="24">
        <v>74.73</v>
      </c>
      <c r="P28" s="26"/>
      <c r="Q28" s="41"/>
    </row>
    <row r="29" spans="1:17" x14ac:dyDescent="0.2">
      <c r="A29" s="52"/>
      <c r="B29" s="53"/>
      <c r="C29" s="54"/>
      <c r="D29" s="55"/>
      <c r="E29" s="38"/>
      <c r="F29" s="56"/>
      <c r="G29" s="39"/>
      <c r="H29" s="40"/>
      <c r="I29" s="56"/>
      <c r="J29" s="57"/>
      <c r="K29" s="41"/>
      <c r="L29" s="56"/>
      <c r="M29" s="57"/>
      <c r="N29" s="41"/>
      <c r="O29" s="56"/>
      <c r="P29" s="57"/>
      <c r="Q29" s="41"/>
    </row>
    <row r="30" spans="1:17" x14ac:dyDescent="0.2">
      <c r="A30" s="36"/>
      <c r="B30" s="37"/>
      <c r="C30" s="38"/>
      <c r="D30" s="39"/>
      <c r="E30" s="38"/>
      <c r="F30" s="39"/>
      <c r="G30" s="38"/>
      <c r="H30" s="40"/>
      <c r="I30" s="39"/>
      <c r="J30" s="38"/>
      <c r="K30" s="41"/>
    </row>
    <row r="31" spans="1:17" s="22" customFormat="1" x14ac:dyDescent="0.2">
      <c r="A31" s="22" t="s">
        <v>41</v>
      </c>
      <c r="E31" s="29"/>
    </row>
    <row r="32" spans="1:17" s="22" customFormat="1" x14ac:dyDescent="0.2">
      <c r="E32" s="29"/>
    </row>
    <row r="33" spans="1:10" s="22" customFormat="1" x14ac:dyDescent="0.2">
      <c r="E33" s="29"/>
    </row>
    <row r="36" spans="1:10" ht="18.75" x14ac:dyDescent="0.3">
      <c r="A36" s="22"/>
      <c r="H36" s="30"/>
      <c r="J36" s="29"/>
    </row>
  </sheetData>
  <mergeCells count="48">
    <mergeCell ref="A1:Q1"/>
    <mergeCell ref="A5:A6"/>
    <mergeCell ref="B5:B6"/>
    <mergeCell ref="C5:C6"/>
    <mergeCell ref="H5:H6"/>
    <mergeCell ref="J5:J6"/>
    <mergeCell ref="M5:M6"/>
    <mergeCell ref="N5:N6"/>
    <mergeCell ref="P5:P6"/>
    <mergeCell ref="Q5:Q6"/>
    <mergeCell ref="Q8:Q9"/>
    <mergeCell ref="A8:A9"/>
    <mergeCell ref="B8:B9"/>
    <mergeCell ref="C8:C9"/>
    <mergeCell ref="H8:H9"/>
    <mergeCell ref="J8:J9"/>
    <mergeCell ref="M8:M9"/>
    <mergeCell ref="N8:N9"/>
    <mergeCell ref="P8:P9"/>
    <mergeCell ref="P14:P15"/>
    <mergeCell ref="A11:A12"/>
    <mergeCell ref="B11:B12"/>
    <mergeCell ref="E11:E12"/>
    <mergeCell ref="G11:G12"/>
    <mergeCell ref="C12:C13"/>
    <mergeCell ref="A14:A15"/>
    <mergeCell ref="B14:B15"/>
    <mergeCell ref="G14:G15"/>
    <mergeCell ref="M14:M15"/>
    <mergeCell ref="J11:J12"/>
    <mergeCell ref="P11:P12"/>
    <mergeCell ref="M11:M12"/>
    <mergeCell ref="E22:E24"/>
    <mergeCell ref="G22:G24"/>
    <mergeCell ref="J22:J24"/>
    <mergeCell ref="M22:M24"/>
    <mergeCell ref="P22:P24"/>
    <mergeCell ref="P25:P27"/>
    <mergeCell ref="D26:D27"/>
    <mergeCell ref="I25:I27"/>
    <mergeCell ref="L25:L27"/>
    <mergeCell ref="O25:O27"/>
    <mergeCell ref="M25:M27"/>
    <mergeCell ref="A25:A27"/>
    <mergeCell ref="B25:B27"/>
    <mergeCell ref="E25:E27"/>
    <mergeCell ref="G25:G27"/>
    <mergeCell ref="J25:J27"/>
  </mergeCells>
  <printOptions horizontalCentered="1"/>
  <pageMargins left="0.16" right="0.16" top="0.59" bottom="0.16" header="0.39370078740157483" footer="0.16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zoomScaleSheetLayoutView="75" workbookViewId="0">
      <pane xSplit="3" ySplit="3" topLeftCell="I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10.425781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7.42578125" hidden="1" customWidth="1"/>
    <col min="9" max="9" width="12.140625" style="27" customWidth="1"/>
    <col min="10" max="10" width="17.42578125" hidden="1" customWidth="1"/>
    <col min="11" max="11" width="7.42578125" hidden="1" customWidth="1"/>
    <col min="12" max="12" width="11.42578125" bestFit="1" customWidth="1"/>
    <col min="13" max="13" width="18.85546875" hidden="1" customWidth="1"/>
    <col min="14" max="14" width="7.85546875" customWidth="1"/>
    <col min="15" max="15" width="10.140625" customWidth="1"/>
    <col min="16" max="16" width="6.5703125" customWidth="1"/>
    <col min="17" max="17" width="20.140625" customWidth="1"/>
    <col min="18" max="18" width="11.85546875" customWidth="1"/>
    <col min="19" max="19" width="11.85546875" hidden="1" customWidth="1"/>
    <col min="20" max="20" width="7.5703125" customWidth="1"/>
    <col min="21" max="21" width="11.85546875" customWidth="1"/>
    <col min="22" max="22" width="7.42578125" customWidth="1"/>
    <col min="23" max="23" width="20.85546875" customWidth="1"/>
  </cols>
  <sheetData>
    <row r="1" spans="1:23" ht="15.75" x14ac:dyDescent="0.25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3" spans="1:23" ht="5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119</v>
      </c>
      <c r="L3" s="26" t="s">
        <v>51</v>
      </c>
      <c r="M3" s="2" t="s">
        <v>3</v>
      </c>
      <c r="N3" s="2" t="s">
        <v>119</v>
      </c>
      <c r="O3" s="26" t="s">
        <v>52</v>
      </c>
      <c r="P3" s="2" t="s">
        <v>119</v>
      </c>
      <c r="Q3" s="2" t="s">
        <v>3</v>
      </c>
      <c r="R3" s="26" t="s">
        <v>68</v>
      </c>
      <c r="S3" s="2" t="s">
        <v>55</v>
      </c>
      <c r="T3" s="2" t="s">
        <v>119</v>
      </c>
      <c r="U3" s="26" t="s">
        <v>69</v>
      </c>
      <c r="V3" s="2" t="s">
        <v>119</v>
      </c>
      <c r="W3" s="2" t="s">
        <v>3</v>
      </c>
    </row>
    <row r="4" spans="1:23" ht="18.95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92">
        <v>22.4</v>
      </c>
      <c r="J4" s="93"/>
      <c r="K4" s="93"/>
      <c r="L4" s="94">
        <v>23.74</v>
      </c>
      <c r="M4" s="93"/>
      <c r="N4" s="93"/>
      <c r="O4" s="94">
        <v>25.05</v>
      </c>
      <c r="P4" s="44"/>
      <c r="Q4" s="32"/>
      <c r="R4" s="32"/>
      <c r="S4" s="32"/>
      <c r="T4" s="32"/>
      <c r="U4" s="32"/>
      <c r="V4" s="32"/>
      <c r="W4" s="32"/>
    </row>
    <row r="5" spans="1:23" ht="15" customHeight="1" x14ac:dyDescent="0.2">
      <c r="A5" s="180"/>
      <c r="B5" s="181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183">
        <v>1.1051</v>
      </c>
      <c r="I5" s="8">
        <v>16.78</v>
      </c>
      <c r="J5" s="174" t="s">
        <v>46</v>
      </c>
      <c r="K5" s="42">
        <v>1</v>
      </c>
      <c r="L5" s="8">
        <v>23.74</v>
      </c>
      <c r="M5" s="174" t="s">
        <v>46</v>
      </c>
      <c r="N5" s="178">
        <f>L5/(I5+I6)</f>
        <v>1.0598214285714285</v>
      </c>
      <c r="O5" s="8">
        <v>25.05</v>
      </c>
      <c r="P5" s="195">
        <f>O5/L5</f>
        <v>1.0551811288963775</v>
      </c>
      <c r="Q5" s="174" t="s">
        <v>53</v>
      </c>
      <c r="R5" s="190">
        <v>25.05</v>
      </c>
      <c r="S5" s="32"/>
      <c r="T5" s="178">
        <f>R5/O5</f>
        <v>1</v>
      </c>
      <c r="U5" s="223">
        <v>27.6</v>
      </c>
      <c r="V5" s="215">
        <f>U5/R5</f>
        <v>1.1017964071856288</v>
      </c>
      <c r="W5" s="174" t="s">
        <v>61</v>
      </c>
    </row>
    <row r="6" spans="1:23" ht="28.5" customHeight="1" x14ac:dyDescent="0.2">
      <c r="A6" s="180"/>
      <c r="B6" s="182"/>
      <c r="C6" s="186"/>
      <c r="D6" s="8" t="s">
        <v>34</v>
      </c>
      <c r="E6" s="5" t="s">
        <v>30</v>
      </c>
      <c r="F6" s="8" t="s">
        <v>35</v>
      </c>
      <c r="G6" s="31" t="s">
        <v>32</v>
      </c>
      <c r="H6" s="184"/>
      <c r="I6" s="8">
        <v>5.62</v>
      </c>
      <c r="J6" s="176"/>
      <c r="K6" s="42">
        <v>1</v>
      </c>
      <c r="L6" s="8" t="s">
        <v>54</v>
      </c>
      <c r="M6" s="176"/>
      <c r="N6" s="179"/>
      <c r="O6" s="8" t="s">
        <v>54</v>
      </c>
      <c r="P6" s="196"/>
      <c r="Q6" s="175"/>
      <c r="R6" s="191"/>
      <c r="S6" s="32"/>
      <c r="T6" s="214"/>
      <c r="U6" s="224"/>
      <c r="V6" s="216"/>
      <c r="W6" s="176"/>
    </row>
    <row r="7" spans="1:23" x14ac:dyDescent="0.2">
      <c r="A7" s="3" t="s">
        <v>7</v>
      </c>
      <c r="B7" s="4" t="s">
        <v>77</v>
      </c>
      <c r="C7" s="2"/>
      <c r="D7" s="8"/>
      <c r="E7" s="5"/>
      <c r="F7" s="8"/>
      <c r="G7" s="8"/>
      <c r="H7" s="17"/>
      <c r="I7" s="8">
        <v>19.559999999999999</v>
      </c>
      <c r="J7" s="34"/>
      <c r="K7" s="42"/>
      <c r="L7" s="8">
        <v>20.73</v>
      </c>
      <c r="M7" s="34"/>
      <c r="N7" s="42"/>
      <c r="O7" s="8">
        <v>21.88</v>
      </c>
      <c r="P7" s="45"/>
      <c r="Q7" s="175"/>
      <c r="R7" s="28"/>
      <c r="S7" s="32"/>
      <c r="T7" s="62"/>
      <c r="U7" s="28"/>
      <c r="V7" s="63"/>
      <c r="W7" s="32"/>
    </row>
    <row r="8" spans="1:23" ht="24.95" customHeight="1" x14ac:dyDescent="0.2">
      <c r="A8" s="180"/>
      <c r="B8" s="181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183">
        <v>1.1498999999999999</v>
      </c>
      <c r="I8" s="8">
        <v>17.579999999999998</v>
      </c>
      <c r="J8" s="174" t="s">
        <v>46</v>
      </c>
      <c r="K8" s="42">
        <v>1</v>
      </c>
      <c r="L8" s="8">
        <v>19.559999999999999</v>
      </c>
      <c r="M8" s="174" t="s">
        <v>53</v>
      </c>
      <c r="N8" s="178">
        <f>(L8+L9)/(I8+I9)</f>
        <v>1.0598159509202454</v>
      </c>
      <c r="O8" s="8">
        <v>19.559999999999999</v>
      </c>
      <c r="P8" s="197">
        <f>(O8+O9)/(L8+L9)</f>
        <v>1.0554751567776171</v>
      </c>
      <c r="Q8" s="175"/>
      <c r="R8" s="190">
        <v>21.89</v>
      </c>
      <c r="S8" s="32"/>
      <c r="T8" s="178">
        <v>1</v>
      </c>
      <c r="U8" s="190">
        <v>24.12</v>
      </c>
      <c r="V8" s="215">
        <f>U8/R8</f>
        <v>1.1018730013704887</v>
      </c>
      <c r="W8" s="174" t="s">
        <v>111</v>
      </c>
    </row>
    <row r="9" spans="1:23" ht="18" customHeight="1" x14ac:dyDescent="0.2">
      <c r="A9" s="180"/>
      <c r="B9" s="182"/>
      <c r="C9" s="186"/>
      <c r="D9" s="8" t="s">
        <v>37</v>
      </c>
      <c r="E9" s="5" t="s">
        <v>30</v>
      </c>
      <c r="F9" s="8" t="s">
        <v>36</v>
      </c>
      <c r="G9" s="8" t="s">
        <v>38</v>
      </c>
      <c r="H9" s="184"/>
      <c r="I9" s="8">
        <v>1.98</v>
      </c>
      <c r="J9" s="176"/>
      <c r="K9" s="42">
        <v>1</v>
      </c>
      <c r="L9" s="8">
        <v>1.17</v>
      </c>
      <c r="M9" s="176"/>
      <c r="N9" s="179"/>
      <c r="O9" s="8">
        <v>2.3199999999999998</v>
      </c>
      <c r="P9" s="198"/>
      <c r="Q9" s="176"/>
      <c r="R9" s="191"/>
      <c r="S9" s="32"/>
      <c r="T9" s="214"/>
      <c r="U9" s="191"/>
      <c r="V9" s="216"/>
      <c r="W9" s="176"/>
    </row>
    <row r="10" spans="1:23" x14ac:dyDescent="0.2">
      <c r="A10" s="3" t="s">
        <v>9</v>
      </c>
      <c r="B10" s="4" t="s">
        <v>78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45"/>
      <c r="Q10" s="34"/>
      <c r="R10" s="28"/>
      <c r="S10" s="32"/>
      <c r="T10" s="62"/>
      <c r="U10" s="28"/>
      <c r="V10" s="63"/>
      <c r="W10" s="32"/>
    </row>
    <row r="11" spans="1:23" ht="25.5" customHeight="1" x14ac:dyDescent="0.2">
      <c r="A11" s="193"/>
      <c r="B11" s="181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7" t="s">
        <v>27</v>
      </c>
      <c r="H11" s="17">
        <f>F11/D11</f>
        <v>1.1480112930547712</v>
      </c>
      <c r="I11" s="8">
        <v>2541.41</v>
      </c>
      <c r="J11" s="174" t="s">
        <v>47</v>
      </c>
      <c r="K11" s="42">
        <v>1</v>
      </c>
      <c r="L11" s="8">
        <v>2693.9</v>
      </c>
      <c r="M11" s="174" t="s">
        <v>47</v>
      </c>
      <c r="N11" s="42">
        <f>L11/I11</f>
        <v>1.0600021248047344</v>
      </c>
      <c r="O11" s="8">
        <v>2799.86</v>
      </c>
      <c r="P11" s="46">
        <f>O11/L11</f>
        <v>1.0393333085860648</v>
      </c>
      <c r="Q11" s="174" t="s">
        <v>47</v>
      </c>
      <c r="R11" s="28">
        <v>2799.86</v>
      </c>
      <c r="S11" s="32"/>
      <c r="T11" s="42">
        <f>R11/O11</f>
        <v>1</v>
      </c>
      <c r="U11" s="28">
        <v>3047.49</v>
      </c>
      <c r="V11" s="65">
        <f>U11/R11</f>
        <v>1.0884437078996805</v>
      </c>
      <c r="W11" s="174" t="s">
        <v>112</v>
      </c>
    </row>
    <row r="12" spans="1:23" ht="15.95" customHeight="1" x14ac:dyDescent="0.2">
      <c r="A12" s="194"/>
      <c r="B12" s="192"/>
      <c r="C12" s="185" t="s">
        <v>43</v>
      </c>
      <c r="D12" s="8">
        <v>166.91</v>
      </c>
      <c r="E12" s="186"/>
      <c r="F12" s="8">
        <v>188.51</v>
      </c>
      <c r="G12" s="188"/>
      <c r="H12" s="17">
        <v>1.1294</v>
      </c>
      <c r="I12" s="8">
        <v>188.51</v>
      </c>
      <c r="J12" s="176"/>
      <c r="K12" s="42">
        <v>1</v>
      </c>
      <c r="L12" s="8">
        <v>199.81</v>
      </c>
      <c r="M12" s="176"/>
      <c r="N12" s="42">
        <f>L12/I12</f>
        <v>1.0599437695612965</v>
      </c>
      <c r="O12" s="8">
        <v>208.44</v>
      </c>
      <c r="P12" s="46">
        <f>O12/L12</f>
        <v>1.043191031479906</v>
      </c>
      <c r="Q12" s="176"/>
      <c r="R12" s="28"/>
      <c r="S12" s="32"/>
      <c r="T12" s="63"/>
      <c r="U12" s="28"/>
      <c r="V12" s="63"/>
      <c r="W12" s="176"/>
    </row>
    <row r="13" spans="1:23" x14ac:dyDescent="0.2">
      <c r="A13" s="3" t="s">
        <v>11</v>
      </c>
      <c r="B13" s="4" t="s">
        <v>79</v>
      </c>
      <c r="C13" s="186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45"/>
      <c r="Q13" s="34"/>
      <c r="R13" s="28"/>
      <c r="S13" s="32"/>
      <c r="T13" s="63"/>
      <c r="U13" s="28"/>
      <c r="V13" s="63"/>
      <c r="W13" s="32"/>
    </row>
    <row r="14" spans="1:23" ht="23.45" customHeight="1" x14ac:dyDescent="0.2">
      <c r="A14" s="180"/>
      <c r="B14" s="181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7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4" t="s">
        <v>47</v>
      </c>
      <c r="N14" s="42">
        <f>L14/I14</f>
        <v>1.0599934426229509</v>
      </c>
      <c r="O14" s="8">
        <v>1697.91</v>
      </c>
      <c r="P14" s="45">
        <f>O14/L14</f>
        <v>1.0503683907726</v>
      </c>
      <c r="Q14" s="174" t="s">
        <v>47</v>
      </c>
      <c r="R14" s="28">
        <v>1697.91</v>
      </c>
      <c r="S14" s="32"/>
      <c r="T14" s="42">
        <f>R14/O14</f>
        <v>1</v>
      </c>
      <c r="U14" s="28">
        <v>1877.78</v>
      </c>
      <c r="V14" s="65">
        <f>U14/R14</f>
        <v>1.1059361214669798</v>
      </c>
      <c r="W14" s="174" t="s">
        <v>112</v>
      </c>
    </row>
    <row r="15" spans="1:23" ht="14.45" customHeight="1" x14ac:dyDescent="0.2">
      <c r="A15" s="180"/>
      <c r="B15" s="182"/>
      <c r="C15" s="2" t="s">
        <v>70</v>
      </c>
      <c r="D15" s="8">
        <v>30.62</v>
      </c>
      <c r="E15" s="5"/>
      <c r="F15" s="8">
        <v>35.119999999999997</v>
      </c>
      <c r="G15" s="188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177"/>
      <c r="N15" s="42">
        <f>L15/I15</f>
        <v>1.0600797266514805</v>
      </c>
      <c r="O15" s="8">
        <v>39.1</v>
      </c>
      <c r="P15" s="45">
        <f>O15/L15</f>
        <v>1.0502283105022832</v>
      </c>
      <c r="Q15" s="177"/>
      <c r="R15" s="49">
        <v>39.1</v>
      </c>
      <c r="S15" s="32"/>
      <c r="T15" s="62"/>
      <c r="U15" s="28">
        <v>43.25</v>
      </c>
      <c r="V15" s="63"/>
      <c r="W15" s="176"/>
    </row>
    <row r="16" spans="1:23" ht="26.1" hidden="1" customHeight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47"/>
      <c r="Q16" s="34"/>
      <c r="R16" s="34"/>
      <c r="S16" s="32"/>
      <c r="T16" s="62"/>
      <c r="U16" s="34"/>
      <c r="V16" s="67"/>
      <c r="W16" s="32"/>
    </row>
    <row r="17" spans="1:23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47">
        <v>1</v>
      </c>
      <c r="Q17" s="2" t="s">
        <v>45</v>
      </c>
      <c r="R17" s="34"/>
      <c r="S17" s="32"/>
      <c r="T17" s="62"/>
      <c r="U17" s="34"/>
      <c r="V17" s="67"/>
      <c r="W17" s="32"/>
    </row>
    <row r="18" spans="1:23" ht="12.95" hidden="1" customHeight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41"/>
      <c r="Q18" s="38"/>
      <c r="R18" s="34"/>
      <c r="S18" s="32"/>
      <c r="T18" s="62"/>
      <c r="U18" s="34"/>
      <c r="V18" s="67"/>
      <c r="W18" s="32"/>
    </row>
    <row r="19" spans="1:23" ht="12.95" hidden="1" customHeight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47"/>
      <c r="Q19" s="26"/>
      <c r="R19" s="34"/>
      <c r="S19" s="32"/>
      <c r="T19" s="62"/>
      <c r="U19" s="34"/>
      <c r="V19" s="67"/>
      <c r="W19" s="32"/>
    </row>
    <row r="20" spans="1:23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47"/>
      <c r="Q20" s="26"/>
      <c r="R20" s="34"/>
      <c r="S20" s="32"/>
      <c r="T20" s="62"/>
      <c r="U20" s="34"/>
      <c r="V20" s="67"/>
      <c r="W20" s="32"/>
    </row>
    <row r="21" spans="1:23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47"/>
      <c r="Q21" s="26"/>
      <c r="R21" s="34"/>
      <c r="S21" s="32"/>
      <c r="T21" s="62"/>
      <c r="U21" s="34"/>
      <c r="V21" s="67"/>
      <c r="W21" s="32"/>
    </row>
    <row r="22" spans="1:23" ht="38.25" x14ac:dyDescent="0.2">
      <c r="A22" s="6"/>
      <c r="B22" s="14" t="s">
        <v>87</v>
      </c>
      <c r="C22" s="23" t="s">
        <v>104</v>
      </c>
      <c r="D22" s="23">
        <v>2.81</v>
      </c>
      <c r="E22" s="185" t="s">
        <v>42</v>
      </c>
      <c r="F22" s="8">
        <v>3.06</v>
      </c>
      <c r="G22" s="187" t="s">
        <v>26</v>
      </c>
      <c r="H22" s="17">
        <f>F22/D22</f>
        <v>1.0889679715302492</v>
      </c>
      <c r="I22" s="8">
        <v>3.06</v>
      </c>
      <c r="J22" s="174" t="s">
        <v>57</v>
      </c>
      <c r="K22" s="42">
        <v>1</v>
      </c>
      <c r="L22" s="8">
        <v>3.23</v>
      </c>
      <c r="M22" s="174" t="s">
        <v>57</v>
      </c>
      <c r="N22" s="42">
        <f>L22/I22</f>
        <v>1.0555555555555556</v>
      </c>
      <c r="O22" s="8">
        <v>3.23</v>
      </c>
      <c r="P22" s="45">
        <f>O22/L22</f>
        <v>1</v>
      </c>
      <c r="Q22" s="174" t="s">
        <v>57</v>
      </c>
      <c r="R22" s="28">
        <v>3.23</v>
      </c>
      <c r="S22" s="48"/>
      <c r="T22" s="42">
        <f>R22/O22</f>
        <v>1</v>
      </c>
      <c r="U22" s="28">
        <v>3.62</v>
      </c>
      <c r="V22" s="42">
        <f>U22/R22</f>
        <v>1.1207430340557276</v>
      </c>
      <c r="W22" s="174" t="s">
        <v>113</v>
      </c>
    </row>
    <row r="23" spans="1:23" ht="89.25" x14ac:dyDescent="0.2">
      <c r="A23" s="50"/>
      <c r="B23" s="14" t="s">
        <v>71</v>
      </c>
      <c r="C23" s="23" t="s">
        <v>104</v>
      </c>
      <c r="D23" s="23">
        <v>1.97</v>
      </c>
      <c r="E23" s="202"/>
      <c r="F23" s="8">
        <v>2.14</v>
      </c>
      <c r="G23" s="203"/>
      <c r="H23" s="17">
        <f>F23/D23</f>
        <v>1.086294416243655</v>
      </c>
      <c r="I23" s="8">
        <v>2.14</v>
      </c>
      <c r="J23" s="175"/>
      <c r="K23" s="42">
        <v>1</v>
      </c>
      <c r="L23" s="8">
        <v>2.2599999999999998</v>
      </c>
      <c r="M23" s="175"/>
      <c r="N23" s="42">
        <f>L23/I23</f>
        <v>1.05607476635514</v>
      </c>
      <c r="O23" s="8">
        <v>2.2599999999999998</v>
      </c>
      <c r="P23" s="45">
        <f>O23/L23</f>
        <v>1</v>
      </c>
      <c r="Q23" s="175"/>
      <c r="R23" s="28">
        <v>2.2599999999999998</v>
      </c>
      <c r="S23" s="48"/>
      <c r="T23" s="42">
        <f>R23/O23</f>
        <v>1</v>
      </c>
      <c r="U23" s="28">
        <v>2.5299999999999998</v>
      </c>
      <c r="V23" s="42">
        <f>U23/R23</f>
        <v>1.1194690265486726</v>
      </c>
      <c r="W23" s="175"/>
    </row>
    <row r="24" spans="1:23" ht="25.5" hidden="1" x14ac:dyDescent="0.2">
      <c r="A24" s="50">
        <v>2</v>
      </c>
      <c r="B24" s="51" t="s">
        <v>72</v>
      </c>
      <c r="C24" s="23" t="s">
        <v>18</v>
      </c>
      <c r="D24" s="16">
        <v>1.97</v>
      </c>
      <c r="E24" s="186"/>
      <c r="F24" s="8">
        <v>2.14</v>
      </c>
      <c r="G24" s="188"/>
      <c r="H24" s="17">
        <f>F24/D24</f>
        <v>1.086294416243655</v>
      </c>
      <c r="I24" s="8">
        <v>2.14</v>
      </c>
      <c r="J24" s="176"/>
      <c r="K24" s="42">
        <f>I24/F24</f>
        <v>1</v>
      </c>
      <c r="L24" s="8">
        <v>2.2599999999999998</v>
      </c>
      <c r="M24" s="176"/>
      <c r="N24" s="42">
        <f>L24/I24</f>
        <v>1.05607476635514</v>
      </c>
      <c r="O24" s="8">
        <v>2.2599999999999998</v>
      </c>
      <c r="P24" s="45">
        <f>O24/L24</f>
        <v>1</v>
      </c>
      <c r="Q24" s="176"/>
      <c r="R24" s="28">
        <v>3.23</v>
      </c>
      <c r="S24" s="48"/>
      <c r="T24" s="64"/>
      <c r="U24" s="28">
        <v>3.62</v>
      </c>
      <c r="V24" s="66">
        <f>U24/R24</f>
        <v>1.1207430340557276</v>
      </c>
      <c r="W24" s="176"/>
    </row>
    <row r="25" spans="1:23" ht="27.95" customHeight="1" x14ac:dyDescent="0.2">
      <c r="A25" s="219" t="s">
        <v>14</v>
      </c>
      <c r="B25" s="211" t="s">
        <v>86</v>
      </c>
      <c r="C25" s="225" t="s">
        <v>43</v>
      </c>
      <c r="D25" s="25"/>
      <c r="E25" s="220" t="s">
        <v>40</v>
      </c>
      <c r="F25" s="8"/>
      <c r="G25" s="221" t="s">
        <v>29</v>
      </c>
      <c r="H25" s="17"/>
      <c r="I25" s="187">
        <v>3.82</v>
      </c>
      <c r="J25" s="222" t="s">
        <v>58</v>
      </c>
      <c r="K25" s="178">
        <v>1</v>
      </c>
      <c r="L25" s="187">
        <v>4.3899999999999997</v>
      </c>
      <c r="M25" s="222" t="s">
        <v>60</v>
      </c>
      <c r="N25" s="178">
        <f>L25/I25</f>
        <v>1.1492146596858639</v>
      </c>
      <c r="O25" s="187">
        <v>4.3899999999999997</v>
      </c>
      <c r="P25" s="178">
        <f>O25/L25</f>
        <v>1</v>
      </c>
      <c r="Q25" s="222" t="s">
        <v>116</v>
      </c>
      <c r="R25" s="218">
        <v>4.3899999999999997</v>
      </c>
      <c r="S25" s="32"/>
      <c r="T25" s="178">
        <f>R25/O25</f>
        <v>1</v>
      </c>
      <c r="U25" s="218">
        <v>5.05</v>
      </c>
      <c r="V25" s="178">
        <f>U25/R25</f>
        <v>1.1503416856492028</v>
      </c>
      <c r="W25" s="217" t="s">
        <v>115</v>
      </c>
    </row>
    <row r="26" spans="1:23" ht="15.95" customHeight="1" x14ac:dyDescent="0.2">
      <c r="A26" s="219"/>
      <c r="B26" s="212"/>
      <c r="C26" s="226"/>
      <c r="D26" s="204">
        <v>3.33</v>
      </c>
      <c r="E26" s="220"/>
      <c r="F26" s="8">
        <v>3.49</v>
      </c>
      <c r="G26" s="221"/>
      <c r="H26" s="17">
        <f>F26/D26</f>
        <v>1.0480480480480481</v>
      </c>
      <c r="I26" s="203"/>
      <c r="J26" s="222"/>
      <c r="K26" s="228"/>
      <c r="L26" s="203"/>
      <c r="M26" s="222"/>
      <c r="N26" s="228"/>
      <c r="O26" s="203"/>
      <c r="P26" s="228"/>
      <c r="Q26" s="222"/>
      <c r="R26" s="218"/>
      <c r="S26" s="32"/>
      <c r="T26" s="228"/>
      <c r="U26" s="218"/>
      <c r="V26" s="228"/>
      <c r="W26" s="217"/>
    </row>
    <row r="27" spans="1:23" ht="25.5" customHeight="1" x14ac:dyDescent="0.2">
      <c r="A27" s="219"/>
      <c r="B27" s="213"/>
      <c r="C27" s="227"/>
      <c r="D27" s="204"/>
      <c r="E27" s="220"/>
      <c r="F27" s="24">
        <v>3.82</v>
      </c>
      <c r="G27" s="221"/>
      <c r="H27" s="17">
        <f>F27/D26</f>
        <v>1.1471471471471471</v>
      </c>
      <c r="I27" s="188"/>
      <c r="J27" s="222"/>
      <c r="K27" s="214"/>
      <c r="L27" s="188"/>
      <c r="M27" s="222"/>
      <c r="N27" s="214"/>
      <c r="O27" s="188"/>
      <c r="P27" s="214"/>
      <c r="Q27" s="222"/>
      <c r="R27" s="218"/>
      <c r="S27" s="32"/>
      <c r="T27" s="214"/>
      <c r="U27" s="218"/>
      <c r="V27" s="214"/>
      <c r="W27" s="217"/>
    </row>
    <row r="28" spans="1:23" x14ac:dyDescent="0.2">
      <c r="A28" s="52"/>
      <c r="B28" s="53"/>
      <c r="C28" s="54"/>
      <c r="D28" s="55"/>
      <c r="E28" s="38"/>
      <c r="F28" s="56"/>
      <c r="G28" s="39"/>
      <c r="H28" s="40"/>
      <c r="I28" s="56"/>
      <c r="J28" s="57"/>
      <c r="K28" s="41"/>
      <c r="L28" s="56"/>
      <c r="M28" s="57"/>
      <c r="N28" s="41"/>
      <c r="O28" s="56"/>
      <c r="P28" s="41"/>
      <c r="Q28" s="41"/>
      <c r="R28" s="88"/>
      <c r="S28" s="58"/>
      <c r="T28" s="58"/>
      <c r="U28" s="89"/>
      <c r="V28" s="89"/>
      <c r="W28" s="90"/>
    </row>
    <row r="29" spans="1:23" x14ac:dyDescent="0.2">
      <c r="A29" s="91"/>
      <c r="B29" s="79" t="s">
        <v>81</v>
      </c>
      <c r="C29" s="80"/>
      <c r="D29" s="81"/>
      <c r="E29" s="80"/>
      <c r="F29" s="81"/>
      <c r="G29" s="80"/>
      <c r="H29" s="82"/>
      <c r="I29" s="81"/>
      <c r="J29" s="80"/>
      <c r="K29" s="83"/>
      <c r="L29" s="84"/>
      <c r="M29" s="84"/>
      <c r="N29" s="84"/>
      <c r="O29" s="84"/>
      <c r="P29" s="84"/>
      <c r="Q29" s="84"/>
      <c r="R29" s="85" t="s">
        <v>117</v>
      </c>
      <c r="S29" s="84"/>
      <c r="T29" s="84"/>
      <c r="U29" s="58"/>
      <c r="V29" s="58"/>
      <c r="W29" s="58"/>
    </row>
    <row r="30" spans="1:23" s="22" customFormat="1" x14ac:dyDescent="0.2">
      <c r="A30" s="86"/>
      <c r="B30" s="86" t="s">
        <v>82</v>
      </c>
      <c r="C30" s="86" t="s">
        <v>83</v>
      </c>
      <c r="D30" s="86"/>
      <c r="E30" s="87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 t="s">
        <v>118</v>
      </c>
      <c r="S30" s="86"/>
      <c r="T30" s="86"/>
      <c r="U30" s="61"/>
      <c r="V30" s="61"/>
      <c r="W30" s="61"/>
    </row>
    <row r="31" spans="1:23" s="22" customFormat="1" x14ac:dyDescent="0.2">
      <c r="A31" s="86"/>
      <c r="B31" s="86" t="s">
        <v>114</v>
      </c>
      <c r="C31" s="86" t="s">
        <v>84</v>
      </c>
      <c r="D31" s="86"/>
      <c r="E31" s="87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61"/>
      <c r="V31" s="61"/>
      <c r="W31" s="61"/>
    </row>
    <row r="32" spans="1:23" s="22" customFormat="1" x14ac:dyDescent="0.2">
      <c r="E32" s="29"/>
    </row>
    <row r="35" spans="1:10" ht="18.75" x14ac:dyDescent="0.3">
      <c r="A35" s="22"/>
      <c r="H35" s="30"/>
      <c r="J35" s="29"/>
    </row>
  </sheetData>
  <mergeCells count="69">
    <mergeCell ref="W14:W15"/>
    <mergeCell ref="Q14:Q15"/>
    <mergeCell ref="C25:C27"/>
    <mergeCell ref="P25:P27"/>
    <mergeCell ref="I25:I27"/>
    <mergeCell ref="K25:K27"/>
    <mergeCell ref="L25:L27"/>
    <mergeCell ref="N25:N27"/>
    <mergeCell ref="O25:O27"/>
    <mergeCell ref="D26:D27"/>
    <mergeCell ref="W22:W24"/>
    <mergeCell ref="Q22:Q24"/>
    <mergeCell ref="Q25:Q27"/>
    <mergeCell ref="M25:M27"/>
    <mergeCell ref="V25:V27"/>
    <mergeCell ref="T25:T27"/>
    <mergeCell ref="Q11:Q12"/>
    <mergeCell ref="R5:R6"/>
    <mergeCell ref="U5:U6"/>
    <mergeCell ref="R8:R9"/>
    <mergeCell ref="W11:W12"/>
    <mergeCell ref="V8:V9"/>
    <mergeCell ref="A25:A27"/>
    <mergeCell ref="B25:B27"/>
    <mergeCell ref="E25:E27"/>
    <mergeCell ref="G25:G27"/>
    <mergeCell ref="J25:J27"/>
    <mergeCell ref="W25:W27"/>
    <mergeCell ref="R25:R27"/>
    <mergeCell ref="U25:U27"/>
    <mergeCell ref="A8:A9"/>
    <mergeCell ref="G14:G15"/>
    <mergeCell ref="M14:M15"/>
    <mergeCell ref="J22:J24"/>
    <mergeCell ref="M22:M24"/>
    <mergeCell ref="A14:A15"/>
    <mergeCell ref="B14:B15"/>
    <mergeCell ref="A11:A12"/>
    <mergeCell ref="E22:E24"/>
    <mergeCell ref="M11:M12"/>
    <mergeCell ref="G22:G24"/>
    <mergeCell ref="B11:B12"/>
    <mergeCell ref="E11:E12"/>
    <mergeCell ref="G11:G12"/>
    <mergeCell ref="J11:J12"/>
    <mergeCell ref="C12:C13"/>
    <mergeCell ref="A1:W1"/>
    <mergeCell ref="A5:A6"/>
    <mergeCell ref="B5:B6"/>
    <mergeCell ref="C5:C6"/>
    <mergeCell ref="H5:H6"/>
    <mergeCell ref="T5:T6"/>
    <mergeCell ref="V5:V6"/>
    <mergeCell ref="W8:W9"/>
    <mergeCell ref="J5:J6"/>
    <mergeCell ref="M5:M6"/>
    <mergeCell ref="N5:N6"/>
    <mergeCell ref="P5:P6"/>
    <mergeCell ref="W5:W6"/>
    <mergeCell ref="N8:N9"/>
    <mergeCell ref="Q5:Q9"/>
    <mergeCell ref="P8:P9"/>
    <mergeCell ref="U8:U9"/>
    <mergeCell ref="T8:T9"/>
    <mergeCell ref="B8:B9"/>
    <mergeCell ref="C8:C9"/>
    <mergeCell ref="H8:H9"/>
    <mergeCell ref="J8:J9"/>
    <mergeCell ref="M8:M9"/>
  </mergeCells>
  <printOptions horizontalCentered="1"/>
  <pageMargins left="0.16" right="0.16" top="0.59" bottom="0.16" header="0.39370078740157483" footer="0.16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zoomScaleSheetLayoutView="75" workbookViewId="0">
      <pane xSplit="3" ySplit="3" topLeftCell="D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5.85546875" customWidth="1"/>
    <col min="2" max="2" width="39.85546875" customWidth="1"/>
    <col min="3" max="3" width="10.85546875" customWidth="1"/>
    <col min="4" max="4" width="10.42578125" hidden="1" customWidth="1"/>
    <col min="5" max="5" width="11.42578125" hidden="1" customWidth="1"/>
    <col min="6" max="6" width="0.5703125" hidden="1" customWidth="1"/>
    <col min="7" max="7" width="11.7109375" customWidth="1"/>
    <col min="8" max="8" width="11.85546875" hidden="1" customWidth="1"/>
    <col min="9" max="9" width="10.140625" customWidth="1"/>
    <col min="10" max="10" width="11.85546875" customWidth="1"/>
    <col min="11" max="11" width="35.28515625" customWidth="1"/>
  </cols>
  <sheetData>
    <row r="1" spans="1:11" ht="15.75" x14ac:dyDescent="0.25">
      <c r="A1" s="189" t="s">
        <v>102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3" spans="1:11" ht="58.5" customHeight="1" x14ac:dyDescent="0.2">
      <c r="A3" s="2" t="s">
        <v>0</v>
      </c>
      <c r="B3" s="2" t="s">
        <v>1</v>
      </c>
      <c r="C3" s="2" t="s">
        <v>2</v>
      </c>
      <c r="D3" s="2" t="s">
        <v>49</v>
      </c>
      <c r="E3" s="26" t="s">
        <v>51</v>
      </c>
      <c r="F3" s="2" t="s">
        <v>3</v>
      </c>
      <c r="G3" s="26" t="s">
        <v>90</v>
      </c>
      <c r="H3" s="2" t="s">
        <v>55</v>
      </c>
      <c r="I3" s="26" t="s">
        <v>89</v>
      </c>
      <c r="J3" s="2" t="s">
        <v>91</v>
      </c>
      <c r="K3" s="2" t="s">
        <v>3</v>
      </c>
    </row>
    <row r="4" spans="1:11" ht="27" customHeight="1" x14ac:dyDescent="0.2">
      <c r="A4" s="74" t="s">
        <v>4</v>
      </c>
      <c r="B4" s="21" t="s">
        <v>95</v>
      </c>
      <c r="C4" s="5" t="s">
        <v>43</v>
      </c>
      <c r="D4" s="42">
        <v>1</v>
      </c>
      <c r="E4" s="8">
        <v>23.74</v>
      </c>
      <c r="F4" s="68" t="s">
        <v>46</v>
      </c>
      <c r="G4" s="70">
        <v>25.05</v>
      </c>
      <c r="H4" s="73"/>
      <c r="I4" s="71">
        <v>27.6</v>
      </c>
      <c r="J4" s="65">
        <f>I4/G4</f>
        <v>1.1017964071856288</v>
      </c>
      <c r="K4" s="174" t="s">
        <v>92</v>
      </c>
    </row>
    <row r="5" spans="1:11" ht="37.5" customHeight="1" x14ac:dyDescent="0.2">
      <c r="A5" s="75" t="s">
        <v>7</v>
      </c>
      <c r="B5" s="18" t="s">
        <v>96</v>
      </c>
      <c r="C5" s="5" t="s">
        <v>43</v>
      </c>
      <c r="D5" s="42">
        <v>1</v>
      </c>
      <c r="E5" s="8">
        <v>19.559999999999999</v>
      </c>
      <c r="F5" s="72" t="s">
        <v>53</v>
      </c>
      <c r="G5" s="70">
        <v>21.89</v>
      </c>
      <c r="H5" s="73"/>
      <c r="I5" s="70">
        <v>24.12</v>
      </c>
      <c r="J5" s="65">
        <f>I5/G5</f>
        <v>1.1018730013704887</v>
      </c>
      <c r="K5" s="176"/>
    </row>
    <row r="6" spans="1:11" ht="25.5" x14ac:dyDescent="0.2">
      <c r="A6" s="75" t="s">
        <v>9</v>
      </c>
      <c r="B6" s="7" t="s">
        <v>97</v>
      </c>
      <c r="C6" s="2" t="s">
        <v>44</v>
      </c>
      <c r="D6" s="42"/>
      <c r="E6" s="8"/>
      <c r="F6" s="34"/>
      <c r="G6" s="28">
        <v>2799.86</v>
      </c>
      <c r="H6" s="32"/>
      <c r="I6" s="28">
        <v>3047.49</v>
      </c>
      <c r="J6" s="65">
        <f>I6/G6</f>
        <v>1.0884437078996805</v>
      </c>
      <c r="K6" s="174" t="s">
        <v>93</v>
      </c>
    </row>
    <row r="7" spans="1:11" x14ac:dyDescent="0.2">
      <c r="A7" s="75" t="s">
        <v>11</v>
      </c>
      <c r="B7" s="1" t="s">
        <v>98</v>
      </c>
      <c r="C7" s="2" t="s">
        <v>44</v>
      </c>
      <c r="D7" s="42"/>
      <c r="E7" s="8"/>
      <c r="F7" s="34"/>
      <c r="G7" s="28">
        <v>1697.91</v>
      </c>
      <c r="H7" s="32"/>
      <c r="I7" s="28">
        <v>1877.78</v>
      </c>
      <c r="J7" s="65">
        <f>I7/G7</f>
        <v>1.1059361214669798</v>
      </c>
      <c r="K7" s="176"/>
    </row>
    <row r="8" spans="1:11" ht="26.1" hidden="1" customHeight="1" x14ac:dyDescent="0.2">
      <c r="A8" s="43" t="s">
        <v>56</v>
      </c>
      <c r="B8" s="4" t="s">
        <v>15</v>
      </c>
      <c r="C8" s="33"/>
      <c r="D8" s="35"/>
      <c r="E8" s="8"/>
      <c r="F8" s="34"/>
      <c r="G8" s="34"/>
      <c r="H8" s="32"/>
      <c r="I8" s="34"/>
      <c r="J8" s="67"/>
      <c r="K8" s="32"/>
    </row>
    <row r="9" spans="1:11" ht="37.5" hidden="1" customHeight="1" x14ac:dyDescent="0.2">
      <c r="A9" s="6"/>
      <c r="B9" s="1" t="s">
        <v>13</v>
      </c>
      <c r="C9" s="2" t="s">
        <v>43</v>
      </c>
      <c r="D9" s="35">
        <v>1</v>
      </c>
      <c r="E9" s="8">
        <v>13.79</v>
      </c>
      <c r="F9" s="2" t="s">
        <v>45</v>
      </c>
      <c r="G9" s="34"/>
      <c r="H9" s="32"/>
      <c r="I9" s="34"/>
      <c r="J9" s="67"/>
      <c r="K9" s="32"/>
    </row>
    <row r="10" spans="1:11" ht="12.95" hidden="1" customHeight="1" x14ac:dyDescent="0.2">
      <c r="A10" s="3"/>
      <c r="B10" s="4"/>
      <c r="C10" s="2"/>
      <c r="D10" s="41"/>
      <c r="E10" s="26"/>
      <c r="F10" s="38"/>
      <c r="G10" s="34"/>
      <c r="H10" s="32"/>
      <c r="I10" s="34"/>
      <c r="J10" s="67"/>
      <c r="K10" s="32"/>
    </row>
    <row r="11" spans="1:11" ht="12.95" hidden="1" customHeight="1" x14ac:dyDescent="0.2">
      <c r="A11" s="6"/>
      <c r="B11" s="7"/>
      <c r="C11" s="2"/>
      <c r="D11" s="35"/>
      <c r="E11" s="26"/>
      <c r="F11" s="26"/>
      <c r="G11" s="34"/>
      <c r="H11" s="32"/>
      <c r="I11" s="34"/>
      <c r="J11" s="67"/>
      <c r="K11" s="32"/>
    </row>
    <row r="12" spans="1:11" ht="0.75" hidden="1" customHeight="1" x14ac:dyDescent="0.2">
      <c r="A12" s="6"/>
      <c r="B12" s="7"/>
      <c r="C12" s="2"/>
      <c r="D12" s="35"/>
      <c r="E12" s="26"/>
      <c r="F12" s="26"/>
      <c r="G12" s="34"/>
      <c r="H12" s="32"/>
      <c r="I12" s="34"/>
      <c r="J12" s="67"/>
      <c r="K12" s="32"/>
    </row>
    <row r="13" spans="1:11" x14ac:dyDescent="0.2">
      <c r="A13" s="6" t="s">
        <v>56</v>
      </c>
      <c r="B13" s="12" t="s">
        <v>99</v>
      </c>
      <c r="C13" s="12"/>
      <c r="D13" s="35"/>
      <c r="E13" s="26"/>
      <c r="F13" s="26"/>
      <c r="G13" s="34"/>
      <c r="H13" s="32"/>
      <c r="I13" s="34"/>
      <c r="J13" s="67"/>
      <c r="K13" s="32"/>
    </row>
    <row r="14" spans="1:11" ht="26.1" customHeight="1" x14ac:dyDescent="0.2">
      <c r="A14" s="77" t="s">
        <v>105</v>
      </c>
      <c r="B14" s="14" t="s">
        <v>108</v>
      </c>
      <c r="C14" s="23" t="s">
        <v>104</v>
      </c>
      <c r="D14" s="42">
        <v>1</v>
      </c>
      <c r="E14" s="8">
        <v>3.23</v>
      </c>
      <c r="F14" s="174" t="s">
        <v>57</v>
      </c>
      <c r="G14" s="28">
        <v>3.23</v>
      </c>
      <c r="H14" s="48"/>
      <c r="I14" s="28">
        <v>3.62</v>
      </c>
      <c r="J14" s="42">
        <f>I14/G14</f>
        <v>1.1207430340557276</v>
      </c>
      <c r="K14" s="174" t="s">
        <v>94</v>
      </c>
    </row>
    <row r="15" spans="1:11" ht="63.75" x14ac:dyDescent="0.2">
      <c r="A15" s="77" t="s">
        <v>106</v>
      </c>
      <c r="B15" s="14" t="s">
        <v>71</v>
      </c>
      <c r="C15" s="23" t="s">
        <v>104</v>
      </c>
      <c r="D15" s="42">
        <v>1</v>
      </c>
      <c r="E15" s="8">
        <v>2.2599999999999998</v>
      </c>
      <c r="F15" s="175"/>
      <c r="G15" s="28">
        <v>2.2599999999999998</v>
      </c>
      <c r="H15" s="48"/>
      <c r="I15" s="28">
        <v>2.5299999999999998</v>
      </c>
      <c r="J15" s="42">
        <f>I15/G15</f>
        <v>1.1194690265486726</v>
      </c>
      <c r="K15" s="175"/>
    </row>
    <row r="16" spans="1:11" ht="26.1" hidden="1" customHeight="1" x14ac:dyDescent="0.2">
      <c r="A16" s="77" t="s">
        <v>105</v>
      </c>
      <c r="B16" s="51" t="s">
        <v>72</v>
      </c>
      <c r="C16" s="23" t="s">
        <v>18</v>
      </c>
      <c r="D16" s="42" t="e">
        <f>#REF!/#REF!</f>
        <v>#REF!</v>
      </c>
      <c r="E16" s="8">
        <v>2.2599999999999998</v>
      </c>
      <c r="F16" s="176"/>
      <c r="G16" s="28">
        <v>3.23</v>
      </c>
      <c r="H16" s="48"/>
      <c r="I16" s="28">
        <v>3.62</v>
      </c>
      <c r="J16" s="66">
        <f>I16/G16</f>
        <v>1.1207430340557276</v>
      </c>
      <c r="K16" s="175"/>
    </row>
    <row r="17" spans="1:11" ht="26.1" customHeight="1" x14ac:dyDescent="0.2">
      <c r="A17" s="77" t="s">
        <v>107</v>
      </c>
      <c r="B17" s="76" t="s">
        <v>109</v>
      </c>
      <c r="C17" s="23" t="s">
        <v>104</v>
      </c>
      <c r="D17" s="42"/>
      <c r="E17" s="8"/>
      <c r="F17" s="69"/>
      <c r="G17" s="28">
        <v>2.2599999999999998</v>
      </c>
      <c r="H17" s="48"/>
      <c r="I17" s="28">
        <v>2.5299999999999998</v>
      </c>
      <c r="J17" s="42">
        <f>I17/G17</f>
        <v>1.1194690265486726</v>
      </c>
      <c r="K17" s="176"/>
    </row>
    <row r="18" spans="1:11" ht="17.45" customHeight="1" x14ac:dyDescent="0.2">
      <c r="A18" s="229" t="s">
        <v>14</v>
      </c>
      <c r="B18" s="211" t="s">
        <v>100</v>
      </c>
      <c r="C18" s="225" t="s">
        <v>43</v>
      </c>
      <c r="D18" s="42"/>
      <c r="E18" s="8"/>
      <c r="F18" s="222" t="s">
        <v>60</v>
      </c>
      <c r="G18" s="218">
        <v>4.3899999999999997</v>
      </c>
      <c r="H18" s="32"/>
      <c r="I18" s="230" t="s">
        <v>101</v>
      </c>
      <c r="J18" s="231" t="s">
        <v>101</v>
      </c>
      <c r="K18" s="217" t="s">
        <v>103</v>
      </c>
    </row>
    <row r="19" spans="1:11" x14ac:dyDescent="0.2">
      <c r="A19" s="229"/>
      <c r="B19" s="212"/>
      <c r="C19" s="226"/>
      <c r="D19" s="42">
        <v>1</v>
      </c>
      <c r="E19" s="8">
        <v>4.3899999999999997</v>
      </c>
      <c r="F19" s="222"/>
      <c r="G19" s="218"/>
      <c r="H19" s="32"/>
      <c r="I19" s="230"/>
      <c r="J19" s="232"/>
      <c r="K19" s="217"/>
    </row>
    <row r="20" spans="1:11" x14ac:dyDescent="0.2">
      <c r="A20" s="229"/>
      <c r="B20" s="213"/>
      <c r="C20" s="227"/>
      <c r="D20" s="35"/>
      <c r="E20" s="24"/>
      <c r="F20" s="222"/>
      <c r="G20" s="218"/>
      <c r="H20" s="32"/>
      <c r="I20" s="230"/>
      <c r="J20" s="177"/>
      <c r="K20" s="217"/>
    </row>
    <row r="21" spans="1:11" s="22" customFormat="1" x14ac:dyDescent="0.2"/>
    <row r="22" spans="1:11" x14ac:dyDescent="0.2">
      <c r="A22" s="59" t="s">
        <v>81</v>
      </c>
      <c r="B22" s="38"/>
    </row>
    <row r="23" spans="1:11" x14ac:dyDescent="0.2">
      <c r="A23" s="78" t="s">
        <v>82</v>
      </c>
      <c r="B23" s="61" t="s">
        <v>110</v>
      </c>
    </row>
  </sheetData>
  <mergeCells count="13">
    <mergeCell ref="K14:K17"/>
    <mergeCell ref="A1:K1"/>
    <mergeCell ref="A18:A20"/>
    <mergeCell ref="B18:B20"/>
    <mergeCell ref="F18:F20"/>
    <mergeCell ref="F14:F16"/>
    <mergeCell ref="K6:K7"/>
    <mergeCell ref="K4:K5"/>
    <mergeCell ref="G18:G20"/>
    <mergeCell ref="I18:I20"/>
    <mergeCell ref="K18:K20"/>
    <mergeCell ref="C18:C20"/>
    <mergeCell ref="J18:J20"/>
  </mergeCells>
  <printOptions horizontalCentered="1"/>
  <pageMargins left="0.16" right="0.16" top="1.07" bottom="0.16" header="0.39370078740157483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7.140625" style="102" customWidth="1"/>
    <col min="2" max="2" width="41.7109375" style="22" customWidth="1"/>
    <col min="3" max="3" width="13.4257812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customWidth="1" collapsed="1"/>
    <col min="12" max="12" width="9.140625" style="22" customWidth="1"/>
    <col min="13" max="13" width="12.7109375" style="22" customWidth="1"/>
    <col min="14" max="14" width="9.42578125" style="22" customWidth="1"/>
    <col min="15" max="15" width="11.85546875" style="135" customWidth="1"/>
    <col min="16" max="16" width="10.28515625" style="22" customWidth="1"/>
    <col min="17" max="17" width="11.5703125" style="137" customWidth="1"/>
    <col min="18" max="18" width="10" style="22" customWidth="1"/>
    <col min="19" max="19" width="30.140625" style="22" customWidth="1"/>
    <col min="20" max="16384" width="9.140625" style="22"/>
  </cols>
  <sheetData>
    <row r="1" spans="1:20" ht="20.25" x14ac:dyDescent="0.3">
      <c r="A1" s="233" t="s">
        <v>196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3" spans="1:20" ht="46.15" customHeight="1" x14ac:dyDescent="0.2">
      <c r="A3" s="139" t="s">
        <v>0</v>
      </c>
      <c r="B3" s="118" t="s">
        <v>1</v>
      </c>
      <c r="C3" s="118" t="s">
        <v>131</v>
      </c>
      <c r="D3" s="96" t="s">
        <v>130</v>
      </c>
      <c r="E3" s="96" t="s">
        <v>129</v>
      </c>
      <c r="F3" s="98" t="s">
        <v>119</v>
      </c>
      <c r="G3" s="116" t="s">
        <v>158</v>
      </c>
      <c r="H3" s="118" t="s">
        <v>160</v>
      </c>
      <c r="I3" s="116" t="s">
        <v>157</v>
      </c>
      <c r="J3" s="118" t="s">
        <v>161</v>
      </c>
      <c r="K3" s="116" t="s">
        <v>159</v>
      </c>
      <c r="L3" s="118" t="s">
        <v>210</v>
      </c>
      <c r="M3" s="116" t="s">
        <v>162</v>
      </c>
      <c r="N3" s="146" t="s">
        <v>210</v>
      </c>
      <c r="O3" s="136" t="s">
        <v>197</v>
      </c>
      <c r="P3" s="146" t="s">
        <v>210</v>
      </c>
      <c r="Q3" s="138" t="s">
        <v>198</v>
      </c>
      <c r="R3" s="146" t="s">
        <v>210</v>
      </c>
      <c r="S3" s="133" t="s">
        <v>3</v>
      </c>
      <c r="T3" s="38"/>
    </row>
    <row r="4" spans="1:20" ht="22.9" customHeight="1" x14ac:dyDescent="0.2">
      <c r="A4" s="140">
        <v>1</v>
      </c>
      <c r="B4" s="234" t="s">
        <v>214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  <c r="S4" s="222" t="s">
        <v>203</v>
      </c>
    </row>
    <row r="5" spans="1:20" x14ac:dyDescent="0.2">
      <c r="A5" s="144" t="s">
        <v>204</v>
      </c>
      <c r="B5" s="103" t="s">
        <v>171</v>
      </c>
      <c r="C5" s="132" t="s">
        <v>201</v>
      </c>
      <c r="D5" s="28"/>
      <c r="E5" s="48"/>
      <c r="F5" s="48"/>
      <c r="G5" s="48"/>
      <c r="H5" s="48"/>
      <c r="I5" s="28">
        <v>4.04</v>
      </c>
      <c r="J5" s="28"/>
      <c r="K5" s="94">
        <v>4.04</v>
      </c>
      <c r="L5" s="113">
        <f>K5/I5</f>
        <v>1</v>
      </c>
      <c r="M5" s="94">
        <v>4.04</v>
      </c>
      <c r="N5" s="113">
        <f t="shared" ref="N5:N19" si="0">M5/K5</f>
        <v>1</v>
      </c>
      <c r="O5" s="126">
        <v>4.04</v>
      </c>
      <c r="P5" s="115">
        <f t="shared" ref="P5:P6" si="1">O5/M5</f>
        <v>1</v>
      </c>
      <c r="Q5" s="122">
        <v>4.04</v>
      </c>
      <c r="R5" s="115">
        <f t="shared" ref="R5:R6" si="2">Q5/O5</f>
        <v>1</v>
      </c>
      <c r="S5" s="222"/>
    </row>
    <row r="6" spans="1:20" ht="29.45" customHeight="1" x14ac:dyDescent="0.2">
      <c r="A6" s="144" t="s">
        <v>205</v>
      </c>
      <c r="B6" s="114" t="s">
        <v>172</v>
      </c>
      <c r="C6" s="134" t="s">
        <v>202</v>
      </c>
      <c r="D6" s="28"/>
      <c r="E6" s="48"/>
      <c r="F6" s="48"/>
      <c r="G6" s="48"/>
      <c r="H6" s="48"/>
      <c r="I6" s="28">
        <v>0.03</v>
      </c>
      <c r="J6" s="28"/>
      <c r="K6" s="94">
        <v>0.03</v>
      </c>
      <c r="L6" s="113">
        <f>K6/I6</f>
        <v>1</v>
      </c>
      <c r="M6" s="94">
        <v>0.03</v>
      </c>
      <c r="N6" s="113">
        <f t="shared" si="0"/>
        <v>1</v>
      </c>
      <c r="O6" s="126">
        <v>0.03</v>
      </c>
      <c r="P6" s="115">
        <f t="shared" si="1"/>
        <v>1</v>
      </c>
      <c r="Q6" s="122">
        <v>0.03</v>
      </c>
      <c r="R6" s="115">
        <f t="shared" si="2"/>
        <v>1</v>
      </c>
      <c r="S6" s="222"/>
    </row>
    <row r="7" spans="1:20" ht="20.45" customHeight="1" x14ac:dyDescent="0.2">
      <c r="A7" s="140">
        <v>2</v>
      </c>
      <c r="B7" s="234" t="s">
        <v>215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22"/>
    </row>
    <row r="8" spans="1:20" ht="16.899999999999999" customHeight="1" x14ac:dyDescent="0.2">
      <c r="A8" s="144" t="s">
        <v>211</v>
      </c>
      <c r="B8" s="142" t="s">
        <v>171</v>
      </c>
      <c r="C8" s="132" t="s">
        <v>201</v>
      </c>
      <c r="D8" s="28"/>
      <c r="E8" s="48"/>
      <c r="F8" s="48"/>
      <c r="G8" s="48"/>
      <c r="H8" s="48"/>
      <c r="I8" s="28">
        <v>2.65</v>
      </c>
      <c r="J8" s="28"/>
      <c r="K8" s="94">
        <v>2.65</v>
      </c>
      <c r="L8" s="113">
        <f>K8/I8</f>
        <v>1</v>
      </c>
      <c r="M8" s="94">
        <v>2.65</v>
      </c>
      <c r="N8" s="113">
        <f t="shared" si="0"/>
        <v>1</v>
      </c>
      <c r="O8" s="126">
        <v>2.65</v>
      </c>
      <c r="P8" s="115">
        <f t="shared" ref="P8:P9" si="3">O8/M8</f>
        <v>1</v>
      </c>
      <c r="Q8" s="126">
        <v>2.65</v>
      </c>
      <c r="R8" s="115">
        <f t="shared" ref="R8:R9" si="4">Q8/O8</f>
        <v>1</v>
      </c>
      <c r="S8" s="222"/>
      <c r="T8" s="22">
        <v>6.5490000000000007E-2</v>
      </c>
    </row>
    <row r="9" spans="1:20" ht="27" customHeight="1" x14ac:dyDescent="0.2">
      <c r="A9" s="144" t="s">
        <v>206</v>
      </c>
      <c r="B9" s="143" t="s">
        <v>172</v>
      </c>
      <c r="C9" s="134" t="s">
        <v>202</v>
      </c>
      <c r="D9" s="28"/>
      <c r="E9" s="48"/>
      <c r="F9" s="48"/>
      <c r="G9" s="48"/>
      <c r="H9" s="48"/>
      <c r="I9" s="28">
        <v>0.03</v>
      </c>
      <c r="J9" s="28"/>
      <c r="K9" s="94">
        <v>0.03</v>
      </c>
      <c r="L9" s="113">
        <f>K9/I9</f>
        <v>1</v>
      </c>
      <c r="M9" s="94">
        <v>0.03</v>
      </c>
      <c r="N9" s="113">
        <f t="shared" si="0"/>
        <v>1</v>
      </c>
      <c r="O9" s="126">
        <v>0.03</v>
      </c>
      <c r="P9" s="115">
        <f t="shared" si="3"/>
        <v>1</v>
      </c>
      <c r="Q9" s="126">
        <v>0.03</v>
      </c>
      <c r="R9" s="115">
        <f t="shared" si="4"/>
        <v>1</v>
      </c>
      <c r="S9" s="222"/>
    </row>
    <row r="10" spans="1:20" ht="18" customHeight="1" x14ac:dyDescent="0.2">
      <c r="A10" s="140">
        <v>3</v>
      </c>
      <c r="B10" s="237" t="s">
        <v>77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</row>
    <row r="11" spans="1:20" ht="13.5" customHeight="1" x14ac:dyDescent="0.2">
      <c r="A11" s="144" t="s">
        <v>207</v>
      </c>
      <c r="B11" s="103" t="s">
        <v>77</v>
      </c>
      <c r="C11" s="132" t="s">
        <v>201</v>
      </c>
      <c r="D11" s="28"/>
      <c r="E11" s="48"/>
      <c r="F11" s="48"/>
      <c r="G11" s="48"/>
      <c r="H11" s="48"/>
      <c r="I11" s="28">
        <v>6.69</v>
      </c>
      <c r="J11" s="28"/>
      <c r="K11" s="94">
        <v>6.69</v>
      </c>
      <c r="L11" s="113">
        <f>K11/I11</f>
        <v>1</v>
      </c>
      <c r="M11" s="94">
        <v>6.69</v>
      </c>
      <c r="N11" s="113">
        <f t="shared" si="0"/>
        <v>1</v>
      </c>
      <c r="O11" s="126">
        <v>6.69</v>
      </c>
      <c r="P11" s="115">
        <f t="shared" ref="P11" si="5">O11/M11</f>
        <v>1</v>
      </c>
      <c r="Q11" s="126">
        <v>6.69</v>
      </c>
      <c r="R11" s="115">
        <f t="shared" ref="R11" si="6">Q11/O11</f>
        <v>1</v>
      </c>
      <c r="S11" s="222"/>
    </row>
    <row r="12" spans="1:20" ht="20.45" customHeight="1" x14ac:dyDescent="0.2">
      <c r="A12" s="140">
        <v>4</v>
      </c>
      <c r="B12" s="234" t="s">
        <v>79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S12" s="174" t="s">
        <v>209</v>
      </c>
    </row>
    <row r="13" spans="1:20" ht="51" x14ac:dyDescent="0.2">
      <c r="A13" s="144" t="s">
        <v>208</v>
      </c>
      <c r="B13" s="103" t="s">
        <v>216</v>
      </c>
      <c r="C13" s="145" t="s">
        <v>199</v>
      </c>
      <c r="D13" s="147"/>
      <c r="E13" s="48"/>
      <c r="F13" s="48"/>
      <c r="G13" s="48"/>
      <c r="H13" s="48"/>
      <c r="I13" s="147">
        <v>2.3030399999999999E-2</v>
      </c>
      <c r="J13" s="147"/>
      <c r="K13" s="148">
        <f>I13</f>
        <v>2.3030399999999999E-2</v>
      </c>
      <c r="L13" s="113">
        <f>K13/I13</f>
        <v>1</v>
      </c>
      <c r="M13" s="148">
        <f>K13</f>
        <v>2.3030399999999999E-2</v>
      </c>
      <c r="N13" s="113">
        <f t="shared" ref="N13" si="7">M13/K13</f>
        <v>1</v>
      </c>
      <c r="O13" s="148">
        <f>M13</f>
        <v>2.3030399999999999E-2</v>
      </c>
      <c r="P13" s="115">
        <f t="shared" ref="P13" si="8">O13/M13</f>
        <v>1</v>
      </c>
      <c r="Q13" s="148">
        <v>1.54E-2</v>
      </c>
      <c r="R13" s="115">
        <f t="shared" ref="R13" si="9">Q13/O13</f>
        <v>0.66868139502570523</v>
      </c>
      <c r="S13" s="176"/>
    </row>
    <row r="14" spans="1:20" ht="19.149999999999999" customHeight="1" x14ac:dyDescent="0.2">
      <c r="A14" s="140">
        <v>5</v>
      </c>
      <c r="B14" s="237" t="s">
        <v>183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222" t="s">
        <v>203</v>
      </c>
    </row>
    <row r="15" spans="1:20" ht="21" customHeight="1" x14ac:dyDescent="0.2">
      <c r="A15" s="144" t="s">
        <v>105</v>
      </c>
      <c r="B15" s="103" t="s">
        <v>184</v>
      </c>
      <c r="C15" s="132" t="s">
        <v>201</v>
      </c>
      <c r="D15" s="28"/>
      <c r="E15" s="48"/>
      <c r="F15" s="48"/>
      <c r="G15" s="48"/>
      <c r="H15" s="48"/>
      <c r="I15" s="28">
        <v>11.3</v>
      </c>
      <c r="J15" s="28"/>
      <c r="K15" s="94">
        <v>11.3</v>
      </c>
      <c r="L15" s="113">
        <f>K15/I15</f>
        <v>1</v>
      </c>
      <c r="M15" s="94">
        <v>11.3</v>
      </c>
      <c r="N15" s="113">
        <f t="shared" si="0"/>
        <v>1</v>
      </c>
      <c r="O15" s="126">
        <v>11.3</v>
      </c>
      <c r="P15" s="115">
        <f t="shared" ref="P15:P19" si="10">O15/M15</f>
        <v>1</v>
      </c>
      <c r="Q15" s="126">
        <v>11.3</v>
      </c>
      <c r="R15" s="115">
        <f t="shared" ref="R15:R19" si="11">Q15/O15</f>
        <v>1</v>
      </c>
      <c r="S15" s="222"/>
    </row>
    <row r="16" spans="1:20" ht="25.5" x14ac:dyDescent="0.2">
      <c r="A16" s="144" t="s">
        <v>106</v>
      </c>
      <c r="B16" s="103" t="s">
        <v>185</v>
      </c>
      <c r="C16" s="132" t="s">
        <v>201</v>
      </c>
      <c r="D16" s="28"/>
      <c r="E16" s="48"/>
      <c r="F16" s="48"/>
      <c r="G16" s="48"/>
      <c r="H16" s="48"/>
      <c r="I16" s="28">
        <v>16.600000000000001</v>
      </c>
      <c r="J16" s="28"/>
      <c r="K16" s="94">
        <v>16.600000000000001</v>
      </c>
      <c r="L16" s="113">
        <f>K16/I16</f>
        <v>1</v>
      </c>
      <c r="M16" s="94">
        <v>16.600000000000001</v>
      </c>
      <c r="N16" s="113">
        <f t="shared" si="0"/>
        <v>1</v>
      </c>
      <c r="O16" s="126">
        <v>16.600000000000001</v>
      </c>
      <c r="P16" s="115">
        <f t="shared" si="10"/>
        <v>1</v>
      </c>
      <c r="Q16" s="126">
        <v>16.600000000000001</v>
      </c>
      <c r="R16" s="115">
        <f t="shared" si="11"/>
        <v>1</v>
      </c>
      <c r="S16" s="222"/>
    </row>
    <row r="17" spans="1:19" ht="29.45" customHeight="1" x14ac:dyDescent="0.2">
      <c r="A17" s="144" t="s">
        <v>107</v>
      </c>
      <c r="B17" s="103" t="s">
        <v>186</v>
      </c>
      <c r="C17" s="132" t="s">
        <v>201</v>
      </c>
      <c r="D17" s="28"/>
      <c r="E17" s="48"/>
      <c r="F17" s="48"/>
      <c r="G17" s="48"/>
      <c r="H17" s="48"/>
      <c r="I17" s="28">
        <v>5.3</v>
      </c>
      <c r="J17" s="28"/>
      <c r="K17" s="94">
        <v>5.3</v>
      </c>
      <c r="L17" s="113">
        <f>K17/I17</f>
        <v>1</v>
      </c>
      <c r="M17" s="94">
        <v>5.3</v>
      </c>
      <c r="N17" s="113">
        <f t="shared" si="0"/>
        <v>1</v>
      </c>
      <c r="O17" s="126">
        <v>5.3</v>
      </c>
      <c r="P17" s="115">
        <f t="shared" si="10"/>
        <v>1</v>
      </c>
      <c r="Q17" s="126">
        <v>5.3</v>
      </c>
      <c r="R17" s="115">
        <f t="shared" si="11"/>
        <v>1</v>
      </c>
      <c r="S17" s="222"/>
    </row>
    <row r="18" spans="1:19" ht="50.45" customHeight="1" x14ac:dyDescent="0.2">
      <c r="A18" s="144" t="s">
        <v>212</v>
      </c>
      <c r="B18" s="103" t="s">
        <v>187</v>
      </c>
      <c r="C18" s="26" t="s">
        <v>200</v>
      </c>
      <c r="D18" s="28"/>
      <c r="E18" s="48"/>
      <c r="F18" s="48"/>
      <c r="G18" s="48"/>
      <c r="H18" s="48"/>
      <c r="I18" s="28">
        <v>12</v>
      </c>
      <c r="J18" s="28"/>
      <c r="K18" s="141">
        <v>12</v>
      </c>
      <c r="L18" s="113">
        <f>K18/I18</f>
        <v>1</v>
      </c>
      <c r="M18" s="141">
        <v>12</v>
      </c>
      <c r="N18" s="113">
        <f t="shared" si="0"/>
        <v>1</v>
      </c>
      <c r="O18" s="141">
        <v>12</v>
      </c>
      <c r="P18" s="115">
        <f t="shared" si="10"/>
        <v>1</v>
      </c>
      <c r="Q18" s="141">
        <v>12</v>
      </c>
      <c r="R18" s="115">
        <f t="shared" si="11"/>
        <v>1</v>
      </c>
      <c r="S18" s="222"/>
    </row>
    <row r="19" spans="1:19" ht="49.15" customHeight="1" x14ac:dyDescent="0.2">
      <c r="A19" s="144" t="s">
        <v>213</v>
      </c>
      <c r="B19" s="103" t="s">
        <v>188</v>
      </c>
      <c r="C19" s="26" t="s">
        <v>200</v>
      </c>
      <c r="D19" s="28"/>
      <c r="E19" s="48"/>
      <c r="F19" s="48"/>
      <c r="G19" s="48"/>
      <c r="H19" s="48"/>
      <c r="I19" s="28">
        <v>10.2857</v>
      </c>
      <c r="J19" s="28"/>
      <c r="K19" s="94">
        <v>10.2857</v>
      </c>
      <c r="L19" s="113">
        <f>K19/I19</f>
        <v>1</v>
      </c>
      <c r="M19" s="94">
        <v>10.2857</v>
      </c>
      <c r="N19" s="113">
        <f t="shared" si="0"/>
        <v>1</v>
      </c>
      <c r="O19" s="126">
        <v>10.2857</v>
      </c>
      <c r="P19" s="115">
        <f t="shared" si="10"/>
        <v>1</v>
      </c>
      <c r="Q19" s="126">
        <v>10.2857</v>
      </c>
      <c r="R19" s="115">
        <f t="shared" si="11"/>
        <v>1</v>
      </c>
      <c r="S19" s="222"/>
    </row>
  </sheetData>
  <mergeCells count="9">
    <mergeCell ref="A1:S1"/>
    <mergeCell ref="S4:S11"/>
    <mergeCell ref="S14:S19"/>
    <mergeCell ref="B12:N12"/>
    <mergeCell ref="B4:R4"/>
    <mergeCell ref="B7:R7"/>
    <mergeCell ref="B14:R14"/>
    <mergeCell ref="B10:R10"/>
    <mergeCell ref="S12:S13"/>
  </mergeCells>
  <pageMargins left="0.47" right="0.19685039370078741" top="0.17" bottom="0.15748031496062992" header="0.19" footer="0.17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3.7109375" style="22" customWidth="1"/>
    <col min="2" max="2" width="41.7109375" style="22" customWidth="1"/>
    <col min="3" max="3" width="19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customWidth="1" collapsed="1"/>
    <col min="8" max="8" width="10" style="22" customWidth="1"/>
    <col min="9" max="9" width="12" style="22" customWidth="1"/>
    <col min="10" max="10" width="10" style="22" customWidth="1"/>
    <col min="11" max="11" width="12.7109375" style="22" customWidth="1"/>
    <col min="12" max="12" width="10" style="22" customWidth="1"/>
    <col min="13" max="13" width="12.7109375" style="22" customWidth="1"/>
    <col min="14" max="14" width="11.5703125" style="22" customWidth="1"/>
    <col min="15" max="15" width="36.140625" style="22" customWidth="1"/>
    <col min="16" max="16" width="13.28515625" style="22" customWidth="1"/>
    <col min="17" max="17" width="9.85546875" style="22" customWidth="1"/>
    <col min="18" max="18" width="14.85546875" style="22" customWidth="1"/>
    <col min="19" max="19" width="10" style="22" customWidth="1"/>
    <col min="20" max="20" width="28.42578125" style="22" customWidth="1"/>
    <col min="21" max="16384" width="9.140625" style="22"/>
  </cols>
  <sheetData>
    <row r="1" spans="1:20" ht="15" customHeight="1" x14ac:dyDescent="0.2"/>
    <row r="2" spans="1:20" ht="15.75" x14ac:dyDescent="0.25">
      <c r="A2" s="189" t="s">
        <v>156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4" spans="1:20" ht="50.25" customHeight="1" x14ac:dyDescent="0.2">
      <c r="A4" s="1" t="s">
        <v>0</v>
      </c>
      <c r="B4" s="118" t="s">
        <v>1</v>
      </c>
      <c r="C4" s="118" t="s">
        <v>131</v>
      </c>
      <c r="D4" s="96" t="s">
        <v>130</v>
      </c>
      <c r="E4" s="96" t="s">
        <v>129</v>
      </c>
      <c r="F4" s="98" t="s">
        <v>119</v>
      </c>
      <c r="G4" s="116" t="s">
        <v>158</v>
      </c>
      <c r="H4" s="118" t="s">
        <v>160</v>
      </c>
      <c r="I4" s="116" t="s">
        <v>157</v>
      </c>
      <c r="J4" s="118" t="s">
        <v>161</v>
      </c>
      <c r="K4" s="116" t="s">
        <v>159</v>
      </c>
      <c r="L4" s="118" t="s">
        <v>160</v>
      </c>
      <c r="M4" s="116" t="s">
        <v>162</v>
      </c>
      <c r="N4" s="118" t="s">
        <v>161</v>
      </c>
      <c r="O4" s="118" t="s">
        <v>3</v>
      </c>
      <c r="P4" s="116" t="s">
        <v>159</v>
      </c>
      <c r="Q4" s="118" t="s">
        <v>160</v>
      </c>
      <c r="R4" s="116" t="s">
        <v>162</v>
      </c>
      <c r="S4" s="118" t="s">
        <v>161</v>
      </c>
      <c r="T4" s="118" t="s">
        <v>3</v>
      </c>
    </row>
    <row r="5" spans="1:20" x14ac:dyDescent="0.2">
      <c r="A5" s="240" t="s">
        <v>4</v>
      </c>
      <c r="B5" s="241" t="s">
        <v>73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20" ht="12.75" customHeight="1" x14ac:dyDescent="0.2">
      <c r="A6" s="240"/>
      <c r="B6" s="242" t="s">
        <v>123</v>
      </c>
      <c r="C6" s="243" t="s">
        <v>127</v>
      </c>
      <c r="D6" s="218">
        <v>25.05</v>
      </c>
      <c r="E6" s="244">
        <v>27.6</v>
      </c>
      <c r="F6" s="245">
        <f>E6/D6</f>
        <v>1.1017964071856288</v>
      </c>
      <c r="G6" s="244">
        <v>27.6</v>
      </c>
      <c r="H6" s="246">
        <v>1</v>
      </c>
      <c r="I6" s="244">
        <v>28.95</v>
      </c>
      <c r="J6" s="246">
        <f>I6/G6</f>
        <v>1.0489130434782608</v>
      </c>
      <c r="K6" s="248">
        <v>28.95</v>
      </c>
      <c r="L6" s="246">
        <v>1</v>
      </c>
      <c r="M6" s="249">
        <v>33.130000000000003</v>
      </c>
      <c r="N6" s="247">
        <f>M6/K6</f>
        <v>1.1443868739205527</v>
      </c>
      <c r="O6" s="222" t="s">
        <v>195</v>
      </c>
      <c r="P6" s="248">
        <v>28.95</v>
      </c>
      <c r="Q6" s="246">
        <v>1</v>
      </c>
      <c r="R6" s="249">
        <v>33.130000000000003</v>
      </c>
      <c r="S6" s="247">
        <f>R6/P6</f>
        <v>1.1443868739205527</v>
      </c>
      <c r="T6" s="222" t="s">
        <v>195</v>
      </c>
    </row>
    <row r="7" spans="1:20" x14ac:dyDescent="0.2">
      <c r="A7" s="240"/>
      <c r="B7" s="242"/>
      <c r="C7" s="243"/>
      <c r="D7" s="218"/>
      <c r="E7" s="244"/>
      <c r="F7" s="245"/>
      <c r="G7" s="244"/>
      <c r="H7" s="246"/>
      <c r="I7" s="244"/>
      <c r="J7" s="246"/>
      <c r="K7" s="248"/>
      <c r="L7" s="246"/>
      <c r="M7" s="250"/>
      <c r="N7" s="247"/>
      <c r="O7" s="222"/>
      <c r="P7" s="248"/>
      <c r="Q7" s="246"/>
      <c r="R7" s="250"/>
      <c r="S7" s="247"/>
      <c r="T7" s="222"/>
    </row>
    <row r="8" spans="1:20" x14ac:dyDescent="0.2">
      <c r="A8" s="240" t="s">
        <v>7</v>
      </c>
      <c r="B8" s="97" t="s">
        <v>77</v>
      </c>
      <c r="C8" s="97"/>
      <c r="D8" s="97"/>
      <c r="E8" s="97"/>
      <c r="F8" s="97"/>
      <c r="G8" s="97"/>
      <c r="H8" s="97"/>
      <c r="I8" s="97"/>
      <c r="J8" s="110"/>
      <c r="K8" s="97"/>
      <c r="L8" s="1"/>
      <c r="M8" s="97"/>
      <c r="N8" s="110"/>
      <c r="O8" s="222"/>
      <c r="P8" s="97"/>
      <c r="Q8" s="1"/>
      <c r="R8" s="97"/>
      <c r="S8" s="110"/>
      <c r="T8" s="222"/>
    </row>
    <row r="9" spans="1:20" ht="12.75" customHeight="1" x14ac:dyDescent="0.2">
      <c r="A9" s="240"/>
      <c r="B9" s="242" t="s">
        <v>123</v>
      </c>
      <c r="C9" s="243" t="s">
        <v>127</v>
      </c>
      <c r="D9" s="218">
        <v>21.89</v>
      </c>
      <c r="E9" s="218">
        <v>24.12</v>
      </c>
      <c r="F9" s="245">
        <f>E9/D9</f>
        <v>1.1018730013704887</v>
      </c>
      <c r="G9" s="218">
        <v>24.12</v>
      </c>
      <c r="H9" s="246">
        <f>G9/E9</f>
        <v>1</v>
      </c>
      <c r="I9" s="244">
        <v>25.3</v>
      </c>
      <c r="J9" s="246">
        <f>I9/G9</f>
        <v>1.048922056384743</v>
      </c>
      <c r="K9" s="248">
        <v>25.3</v>
      </c>
      <c r="L9" s="246">
        <v>1</v>
      </c>
      <c r="M9" s="249">
        <v>28.96</v>
      </c>
      <c r="N9" s="247">
        <f>M9/K9</f>
        <v>1.1446640316205534</v>
      </c>
      <c r="O9" s="222"/>
      <c r="P9" s="248">
        <v>25.3</v>
      </c>
      <c r="Q9" s="246">
        <v>1</v>
      </c>
      <c r="R9" s="249">
        <v>28.96</v>
      </c>
      <c r="S9" s="247">
        <f>R9/P9</f>
        <v>1.1446640316205534</v>
      </c>
      <c r="T9" s="222"/>
    </row>
    <row r="10" spans="1:20" x14ac:dyDescent="0.2">
      <c r="A10" s="240"/>
      <c r="B10" s="242"/>
      <c r="C10" s="243"/>
      <c r="D10" s="218"/>
      <c r="E10" s="218"/>
      <c r="F10" s="245"/>
      <c r="G10" s="218"/>
      <c r="H10" s="246"/>
      <c r="I10" s="244"/>
      <c r="J10" s="246"/>
      <c r="K10" s="248"/>
      <c r="L10" s="246"/>
      <c r="M10" s="250"/>
      <c r="N10" s="251"/>
      <c r="O10" s="222"/>
      <c r="P10" s="248"/>
      <c r="Q10" s="246"/>
      <c r="R10" s="250"/>
      <c r="S10" s="251"/>
      <c r="T10" s="222"/>
    </row>
    <row r="11" spans="1:20" x14ac:dyDescent="0.2">
      <c r="A11" s="240" t="s">
        <v>9</v>
      </c>
      <c r="B11" s="241" t="s">
        <v>78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</row>
    <row r="12" spans="1:20" ht="28.15" customHeight="1" x14ac:dyDescent="0.2">
      <c r="A12" s="240"/>
      <c r="B12" s="127" t="s">
        <v>164</v>
      </c>
      <c r="C12" s="118" t="s">
        <v>44</v>
      </c>
      <c r="D12" s="121">
        <v>3047.49</v>
      </c>
      <c r="E12" s="121">
        <v>3047.49</v>
      </c>
      <c r="F12" s="104">
        <f>E12/D12</f>
        <v>1</v>
      </c>
      <c r="G12" s="106">
        <v>3047.49</v>
      </c>
      <c r="H12" s="124">
        <v>1</v>
      </c>
      <c r="I12" s="106">
        <v>3047.49</v>
      </c>
      <c r="J12" s="124">
        <v>1</v>
      </c>
      <c r="K12" s="130">
        <v>3047.49</v>
      </c>
      <c r="L12" s="124">
        <v>1</v>
      </c>
      <c r="M12" s="130">
        <v>3047.49</v>
      </c>
      <c r="N12" s="124">
        <v>1</v>
      </c>
      <c r="O12" s="116" t="s">
        <v>165</v>
      </c>
    </row>
    <row r="13" spans="1:20" ht="25.5" x14ac:dyDescent="0.2">
      <c r="A13" s="240"/>
      <c r="B13" s="127" t="s">
        <v>120</v>
      </c>
      <c r="C13" s="118" t="s">
        <v>43</v>
      </c>
      <c r="D13" s="121">
        <v>27.6</v>
      </c>
      <c r="E13" s="121">
        <v>27.6</v>
      </c>
      <c r="F13" s="104">
        <f>E13/D13</f>
        <v>1</v>
      </c>
      <c r="G13" s="121">
        <v>27.6</v>
      </c>
      <c r="H13" s="124">
        <v>1</v>
      </c>
      <c r="I13" s="121">
        <v>28.95</v>
      </c>
      <c r="J13" s="124">
        <f>I13/G13</f>
        <v>1.0489130434782608</v>
      </c>
      <c r="K13" s="130">
        <v>28.95</v>
      </c>
      <c r="L13" s="124">
        <v>1</v>
      </c>
      <c r="M13" s="122">
        <v>33.130000000000003</v>
      </c>
      <c r="N13" s="123">
        <f>M13/K13</f>
        <v>1.1443868739205527</v>
      </c>
      <c r="O13" s="116" t="s">
        <v>163</v>
      </c>
    </row>
    <row r="14" spans="1:20" ht="25.5" hidden="1" x14ac:dyDescent="0.2">
      <c r="A14" s="240"/>
      <c r="B14" s="127" t="s">
        <v>121</v>
      </c>
      <c r="C14" s="118" t="s">
        <v>43</v>
      </c>
      <c r="D14" s="121">
        <v>35.81</v>
      </c>
      <c r="E14" s="121">
        <v>35.81</v>
      </c>
      <c r="F14" s="104">
        <f>E14/D14</f>
        <v>1</v>
      </c>
      <c r="G14" s="121">
        <v>35.81</v>
      </c>
      <c r="H14" s="124">
        <v>1</v>
      </c>
      <c r="I14" s="121">
        <v>37.56</v>
      </c>
      <c r="J14" s="124">
        <f>I14/G14</f>
        <v>1.0488690309969282</v>
      </c>
      <c r="K14" s="126">
        <v>37.57</v>
      </c>
      <c r="L14" s="124">
        <f>K14/I14</f>
        <v>1.0002662406815761</v>
      </c>
      <c r="M14" s="122">
        <v>42.96</v>
      </c>
      <c r="N14" s="123">
        <f>M14/K14</f>
        <v>1.1434655310087836</v>
      </c>
      <c r="O14" s="125"/>
    </row>
    <row r="15" spans="1:20" x14ac:dyDescent="0.2">
      <c r="A15" s="240" t="s">
        <v>11</v>
      </c>
      <c r="B15" s="241" t="s">
        <v>79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1:20" ht="19.5" customHeight="1" x14ac:dyDescent="0.2">
      <c r="A16" s="240"/>
      <c r="B16" s="242" t="s">
        <v>21</v>
      </c>
      <c r="C16" s="118" t="s">
        <v>44</v>
      </c>
      <c r="D16" s="121">
        <v>1697.91</v>
      </c>
      <c r="E16" s="121">
        <v>1877.78</v>
      </c>
      <c r="F16" s="104">
        <f>E16/D16</f>
        <v>1.1059361214669798</v>
      </c>
      <c r="G16" s="106">
        <v>1877.78</v>
      </c>
      <c r="H16" s="105">
        <f>G6/E6</f>
        <v>1</v>
      </c>
      <c r="I16" s="106">
        <v>1941.88</v>
      </c>
      <c r="J16" s="124">
        <f>I16/G16</f>
        <v>1.034136054276859</v>
      </c>
      <c r="K16" s="130">
        <v>1941.88</v>
      </c>
      <c r="L16" s="124">
        <v>1</v>
      </c>
      <c r="M16" s="130">
        <v>2106.35</v>
      </c>
      <c r="N16" s="63">
        <f>M16/K16</f>
        <v>1.0846962737141326</v>
      </c>
      <c r="O16" s="222" t="s">
        <v>165</v>
      </c>
    </row>
    <row r="17" spans="1:15" ht="18.600000000000001" customHeight="1" x14ac:dyDescent="0.2">
      <c r="A17" s="240"/>
      <c r="B17" s="242"/>
      <c r="C17" s="118" t="s">
        <v>70</v>
      </c>
      <c r="D17" s="131">
        <v>39.1</v>
      </c>
      <c r="E17" s="121">
        <v>43.25</v>
      </c>
      <c r="F17" s="104">
        <f>E17/D17</f>
        <v>1.1061381074168797</v>
      </c>
      <c r="G17" s="131">
        <f>G16*0.0230304</f>
        <v>43.246024511999998</v>
      </c>
      <c r="H17" s="124"/>
      <c r="I17" s="131">
        <f>I16*0.0230304</f>
        <v>44.722273152</v>
      </c>
      <c r="J17" s="124"/>
      <c r="K17" s="130">
        <f>K16*0.025</f>
        <v>48.547000000000004</v>
      </c>
      <c r="L17" s="124"/>
      <c r="M17" s="92">
        <f>M16*0.028</f>
        <v>58.977800000000002</v>
      </c>
      <c r="N17" s="124"/>
      <c r="O17" s="222"/>
    </row>
    <row r="18" spans="1:15" x14ac:dyDescent="0.2">
      <c r="A18" s="129" t="s">
        <v>56</v>
      </c>
      <c r="B18" s="241" t="s">
        <v>154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</row>
    <row r="19" spans="1:15" ht="25.5" x14ac:dyDescent="0.2">
      <c r="A19" s="129"/>
      <c r="B19" s="127" t="s">
        <v>21</v>
      </c>
      <c r="C19" s="118" t="s">
        <v>44</v>
      </c>
      <c r="D19" s="119"/>
      <c r="E19" s="10"/>
      <c r="F19" s="119"/>
      <c r="G19" s="107">
        <v>2395.41</v>
      </c>
      <c r="H19" s="124">
        <v>1</v>
      </c>
      <c r="I19" s="107">
        <v>2395.41</v>
      </c>
      <c r="J19" s="124">
        <v>1</v>
      </c>
      <c r="K19" s="108">
        <v>2395.41</v>
      </c>
      <c r="L19" s="124">
        <v>1</v>
      </c>
      <c r="M19" s="130">
        <v>2566.0300000000002</v>
      </c>
      <c r="N19" s="124">
        <f>M19/K19</f>
        <v>1.0712278900063039</v>
      </c>
      <c r="O19" s="116" t="s">
        <v>165</v>
      </c>
    </row>
    <row r="20" spans="1:15" x14ac:dyDescent="0.2">
      <c r="A20" s="129" t="s">
        <v>14</v>
      </c>
      <c r="B20" s="241" t="s">
        <v>122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1:15" ht="25.5" x14ac:dyDescent="0.2">
      <c r="A21" s="95" t="s">
        <v>149</v>
      </c>
      <c r="B21" s="14" t="s">
        <v>126</v>
      </c>
      <c r="C21" s="23" t="s">
        <v>132</v>
      </c>
      <c r="D21" s="121">
        <v>3.23</v>
      </c>
      <c r="E21" s="121">
        <v>3.62</v>
      </c>
      <c r="F21" s="128">
        <f>E21/D21</f>
        <v>1.1207430340557276</v>
      </c>
      <c r="G21" s="121">
        <v>3.62</v>
      </c>
      <c r="H21" s="124">
        <f>G21/E21</f>
        <v>1</v>
      </c>
      <c r="I21" s="121">
        <v>3.76</v>
      </c>
      <c r="J21" s="124">
        <f>I21/G21</f>
        <v>1.0386740331491713</v>
      </c>
      <c r="K21" s="130">
        <v>3.76</v>
      </c>
      <c r="L21" s="124">
        <v>1</v>
      </c>
      <c r="M21" s="92">
        <v>4.12</v>
      </c>
      <c r="N21" s="63">
        <f>M21/K21</f>
        <v>1.095744680851064</v>
      </c>
      <c r="O21" s="222" t="s">
        <v>166</v>
      </c>
    </row>
    <row r="22" spans="1:15" ht="66" customHeight="1" x14ac:dyDescent="0.2">
      <c r="A22" s="95" t="s">
        <v>150</v>
      </c>
      <c r="B22" s="14" t="s">
        <v>71</v>
      </c>
      <c r="C22" s="23" t="s">
        <v>132</v>
      </c>
      <c r="D22" s="121">
        <v>2.2599999999999998</v>
      </c>
      <c r="E22" s="121">
        <v>2.5299999999999998</v>
      </c>
      <c r="F22" s="128">
        <f>E22/D22</f>
        <v>1.1194690265486726</v>
      </c>
      <c r="G22" s="121">
        <v>2.5299999999999998</v>
      </c>
      <c r="H22" s="124">
        <f>G22/E22</f>
        <v>1</v>
      </c>
      <c r="I22" s="121">
        <v>2.63</v>
      </c>
      <c r="J22" s="124">
        <f>I22/G22</f>
        <v>1.0395256916996047</v>
      </c>
      <c r="K22" s="130">
        <v>2.63</v>
      </c>
      <c r="L22" s="124">
        <v>1</v>
      </c>
      <c r="M22" s="92">
        <v>2.88</v>
      </c>
      <c r="N22" s="63">
        <f>M22/K22</f>
        <v>1.0950570342205324</v>
      </c>
      <c r="O22" s="222"/>
    </row>
    <row r="23" spans="1:15" ht="28.5" customHeight="1" x14ac:dyDescent="0.2">
      <c r="A23" s="95" t="s">
        <v>151</v>
      </c>
      <c r="B23" s="51" t="s">
        <v>109</v>
      </c>
      <c r="C23" s="23" t="s">
        <v>132</v>
      </c>
      <c r="D23" s="121">
        <v>2.2599999999999998</v>
      </c>
      <c r="E23" s="121">
        <v>2.5299999999999998</v>
      </c>
      <c r="F23" s="128">
        <f>E23/D23</f>
        <v>1.1194690265486726</v>
      </c>
      <c r="G23" s="121">
        <v>2.5299999999999998</v>
      </c>
      <c r="H23" s="124">
        <f>G23/E23</f>
        <v>1</v>
      </c>
      <c r="I23" s="121">
        <v>2.63</v>
      </c>
      <c r="J23" s="124">
        <f>I23/G23</f>
        <v>1.0395256916996047</v>
      </c>
      <c r="K23" s="130">
        <v>2.63</v>
      </c>
      <c r="L23" s="124">
        <v>1</v>
      </c>
      <c r="M23" s="92">
        <v>2.88</v>
      </c>
      <c r="N23" s="63">
        <f>M23/K23</f>
        <v>1.0950570342205324</v>
      </c>
      <c r="O23" s="222"/>
    </row>
    <row r="24" spans="1:15" x14ac:dyDescent="0.2">
      <c r="A24" s="240" t="s">
        <v>80</v>
      </c>
      <c r="B24" s="252" t="s">
        <v>125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ht="38.25" x14ac:dyDescent="0.2">
      <c r="A25" s="240"/>
      <c r="B25" s="127" t="s">
        <v>124</v>
      </c>
      <c r="C25" s="99" t="s">
        <v>128</v>
      </c>
      <c r="D25" s="121">
        <v>4.3899999999999997</v>
      </c>
      <c r="E25" s="121">
        <v>5.05</v>
      </c>
      <c r="F25" s="128">
        <f>E25/D25</f>
        <v>1.1503416856492028</v>
      </c>
      <c r="G25" s="121">
        <v>5.05</v>
      </c>
      <c r="H25" s="124">
        <v>1</v>
      </c>
      <c r="I25" s="121">
        <v>5.26</v>
      </c>
      <c r="J25" s="124">
        <f>I25/G25</f>
        <v>1.0415841584158416</v>
      </c>
      <c r="K25" s="126">
        <v>5.26</v>
      </c>
      <c r="L25" s="124">
        <v>1</v>
      </c>
      <c r="M25" s="130">
        <v>5.65</v>
      </c>
      <c r="N25" s="63">
        <f>M25/K25</f>
        <v>1.0741444866920153</v>
      </c>
      <c r="O25" s="116" t="s">
        <v>194</v>
      </c>
    </row>
    <row r="26" spans="1:15" x14ac:dyDescent="0.2">
      <c r="A26" s="129" t="s">
        <v>167</v>
      </c>
      <c r="B26" s="252" t="s">
        <v>147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</row>
    <row r="27" spans="1:15" ht="26.25" customHeight="1" x14ac:dyDescent="0.2">
      <c r="A27" s="219"/>
      <c r="B27" s="242" t="s">
        <v>134</v>
      </c>
      <c r="C27" s="101" t="s">
        <v>128</v>
      </c>
      <c r="D27" s="120"/>
      <c r="E27" s="120"/>
      <c r="F27" s="128"/>
      <c r="G27" s="116">
        <v>807.09</v>
      </c>
      <c r="H27" s="124">
        <v>1</v>
      </c>
      <c r="I27" s="116" t="s">
        <v>138</v>
      </c>
      <c r="J27" s="124">
        <v>1.044</v>
      </c>
      <c r="K27" s="116" t="s">
        <v>168</v>
      </c>
      <c r="L27" s="124">
        <v>1</v>
      </c>
      <c r="M27" s="116" t="s">
        <v>138</v>
      </c>
      <c r="N27" s="124">
        <v>1</v>
      </c>
      <c r="O27" s="222" t="s">
        <v>155</v>
      </c>
    </row>
    <row r="28" spans="1:15" ht="26.25" customHeight="1" x14ac:dyDescent="0.2">
      <c r="A28" s="219"/>
      <c r="B28" s="242"/>
      <c r="C28" s="111" t="s">
        <v>137</v>
      </c>
      <c r="D28" s="120"/>
      <c r="E28" s="120"/>
      <c r="F28" s="128"/>
      <c r="G28" s="116">
        <v>134.52000000000001</v>
      </c>
      <c r="H28" s="124">
        <v>1</v>
      </c>
      <c r="I28" s="116" t="s">
        <v>139</v>
      </c>
      <c r="J28" s="124">
        <v>1.044</v>
      </c>
      <c r="K28" s="116"/>
      <c r="L28" s="100"/>
      <c r="M28" s="116"/>
      <c r="N28" s="100"/>
      <c r="O28" s="222"/>
    </row>
    <row r="29" spans="1:15" ht="0.6" hidden="1" customHeight="1" x14ac:dyDescent="0.2">
      <c r="A29" s="117" t="s">
        <v>152</v>
      </c>
      <c r="B29" s="1" t="s">
        <v>135</v>
      </c>
      <c r="C29" s="101" t="s">
        <v>128</v>
      </c>
      <c r="D29" s="119">
        <v>4.6900000000000004</v>
      </c>
      <c r="E29" s="119">
        <v>4.6900000000000004</v>
      </c>
      <c r="F29" s="128">
        <f>E29/D29</f>
        <v>1</v>
      </c>
      <c r="G29" s="119">
        <v>4.6900000000000004</v>
      </c>
      <c r="H29" s="128">
        <v>1</v>
      </c>
      <c r="I29" s="119">
        <v>4.6900000000000004</v>
      </c>
      <c r="J29" s="100">
        <f t="shared" ref="J29:J36" si="0">I29/G29</f>
        <v>1</v>
      </c>
      <c r="K29" s="130">
        <v>4.6900000000000004</v>
      </c>
      <c r="L29" s="128">
        <v>1</v>
      </c>
      <c r="M29" s="92">
        <v>4.6900000000000004</v>
      </c>
      <c r="N29" s="128">
        <v>1</v>
      </c>
      <c r="O29" s="116" t="s">
        <v>140</v>
      </c>
    </row>
    <row r="30" spans="1:15" ht="37.15" hidden="1" customHeight="1" x14ac:dyDescent="0.2">
      <c r="A30" s="253" t="s">
        <v>153</v>
      </c>
      <c r="B30" s="254" t="s">
        <v>142</v>
      </c>
      <c r="C30" s="118" t="s">
        <v>137</v>
      </c>
      <c r="D30" s="121"/>
      <c r="E30" s="116"/>
      <c r="F30" s="128"/>
      <c r="G30" s="116">
        <v>504.3</v>
      </c>
      <c r="H30" s="128">
        <v>1</v>
      </c>
      <c r="I30" s="116">
        <v>504.3</v>
      </c>
      <c r="J30" s="100">
        <f t="shared" si="0"/>
        <v>1</v>
      </c>
      <c r="K30" s="130"/>
      <c r="L30" s="100"/>
      <c r="M30" s="100"/>
      <c r="N30" s="100"/>
      <c r="O30" s="222" t="s">
        <v>146</v>
      </c>
    </row>
    <row r="31" spans="1:15" ht="15.75" hidden="1" x14ac:dyDescent="0.2">
      <c r="A31" s="253"/>
      <c r="B31" s="254"/>
      <c r="C31" s="101" t="s">
        <v>128</v>
      </c>
      <c r="D31" s="116"/>
      <c r="E31" s="116"/>
      <c r="F31" s="128"/>
      <c r="G31" s="116">
        <v>84.05</v>
      </c>
      <c r="H31" s="128">
        <v>1</v>
      </c>
      <c r="I31" s="116">
        <v>84.05</v>
      </c>
      <c r="J31" s="100">
        <f t="shared" si="0"/>
        <v>1</v>
      </c>
      <c r="K31" s="130"/>
      <c r="L31" s="100"/>
      <c r="M31" s="100"/>
      <c r="N31" s="100"/>
      <c r="O31" s="222"/>
    </row>
    <row r="32" spans="1:15" ht="38.25" x14ac:dyDescent="0.2">
      <c r="A32" s="126"/>
      <c r="B32" s="125" t="s">
        <v>136</v>
      </c>
      <c r="C32" s="116" t="s">
        <v>141</v>
      </c>
      <c r="D32" s="116"/>
      <c r="E32" s="116"/>
      <c r="F32" s="128"/>
      <c r="G32" s="116">
        <v>5.32</v>
      </c>
      <c r="H32" s="124">
        <v>1</v>
      </c>
      <c r="I32" s="116">
        <v>5.32</v>
      </c>
      <c r="J32" s="124">
        <f t="shared" si="0"/>
        <v>1</v>
      </c>
      <c r="K32" s="96">
        <v>5.32</v>
      </c>
      <c r="L32" s="124">
        <v>1</v>
      </c>
      <c r="M32" s="116"/>
      <c r="N32" s="124"/>
      <c r="O32" s="116" t="s">
        <v>169</v>
      </c>
    </row>
    <row r="33" spans="1:20" ht="25.5" customHeight="1" x14ac:dyDescent="0.2">
      <c r="A33" s="253"/>
      <c r="B33" s="254" t="s">
        <v>133</v>
      </c>
      <c r="C33" s="116" t="s">
        <v>143</v>
      </c>
      <c r="D33" s="116">
        <v>15</v>
      </c>
      <c r="E33" s="116">
        <v>15</v>
      </c>
      <c r="F33" s="128">
        <f>E33/D33</f>
        <v>1</v>
      </c>
      <c r="G33" s="109">
        <v>19</v>
      </c>
      <c r="H33" s="124">
        <f>G33/E33</f>
        <v>1.2666666666666666</v>
      </c>
      <c r="I33" s="109">
        <v>19</v>
      </c>
      <c r="J33" s="124">
        <f t="shared" si="0"/>
        <v>1</v>
      </c>
      <c r="K33" s="130">
        <v>19</v>
      </c>
      <c r="L33" s="124">
        <v>1</v>
      </c>
      <c r="M33" s="130">
        <v>19</v>
      </c>
      <c r="N33" s="124">
        <v>1</v>
      </c>
      <c r="O33" s="222" t="s">
        <v>145</v>
      </c>
    </row>
    <row r="34" spans="1:20" ht="22.5" customHeight="1" x14ac:dyDescent="0.2">
      <c r="A34" s="253"/>
      <c r="B34" s="254"/>
      <c r="C34" s="116" t="s">
        <v>148</v>
      </c>
      <c r="D34" s="116">
        <v>1.22</v>
      </c>
      <c r="E34" s="116">
        <v>1.22</v>
      </c>
      <c r="F34" s="128">
        <f>E34/D34</f>
        <v>1</v>
      </c>
      <c r="G34" s="116">
        <v>2.86</v>
      </c>
      <c r="H34" s="124">
        <f>G34/E34</f>
        <v>2.3442622950819674</v>
      </c>
      <c r="I34" s="116">
        <v>2.86</v>
      </c>
      <c r="J34" s="124">
        <f t="shared" si="0"/>
        <v>1</v>
      </c>
      <c r="K34" s="130">
        <v>2.86</v>
      </c>
      <c r="L34" s="124">
        <v>1</v>
      </c>
      <c r="M34" s="130">
        <v>2.86</v>
      </c>
      <c r="N34" s="124">
        <v>1</v>
      </c>
      <c r="O34" s="222"/>
    </row>
    <row r="35" spans="1:20" ht="23.25" customHeight="1" x14ac:dyDescent="0.2">
      <c r="A35" s="253"/>
      <c r="B35" s="254" t="s">
        <v>144</v>
      </c>
      <c r="C35" s="116" t="s">
        <v>143</v>
      </c>
      <c r="D35" s="116">
        <v>16</v>
      </c>
      <c r="E35" s="116">
        <v>16</v>
      </c>
      <c r="F35" s="128">
        <f>E35/D35</f>
        <v>1</v>
      </c>
      <c r="G35" s="116">
        <v>17</v>
      </c>
      <c r="H35" s="124">
        <f>G35/E35</f>
        <v>1.0625</v>
      </c>
      <c r="I35" s="116">
        <v>17</v>
      </c>
      <c r="J35" s="124">
        <f t="shared" si="0"/>
        <v>1</v>
      </c>
      <c r="K35" s="130">
        <v>17</v>
      </c>
      <c r="L35" s="124">
        <v>1</v>
      </c>
      <c r="M35" s="92">
        <v>19</v>
      </c>
      <c r="N35" s="124">
        <v>1</v>
      </c>
      <c r="O35" s="222" t="s">
        <v>193</v>
      </c>
    </row>
    <row r="36" spans="1:20" ht="24" customHeight="1" x14ac:dyDescent="0.2">
      <c r="A36" s="253"/>
      <c r="B36" s="254"/>
      <c r="C36" s="116" t="s">
        <v>148</v>
      </c>
      <c r="D36" s="116">
        <v>1.22</v>
      </c>
      <c r="E36" s="116">
        <v>1.22</v>
      </c>
      <c r="F36" s="128">
        <f>E36/D36</f>
        <v>1</v>
      </c>
      <c r="G36" s="116">
        <v>1.29</v>
      </c>
      <c r="H36" s="124">
        <f>G36/E36</f>
        <v>1.0573770491803278</v>
      </c>
      <c r="I36" s="116">
        <v>1.36</v>
      </c>
      <c r="J36" s="124">
        <f t="shared" si="0"/>
        <v>1.054263565891473</v>
      </c>
      <c r="K36" s="130">
        <v>1.36</v>
      </c>
      <c r="L36" s="124">
        <v>1</v>
      </c>
      <c r="M36" s="92">
        <v>1.36</v>
      </c>
      <c r="N36" s="124">
        <v>1</v>
      </c>
      <c r="O36" s="222"/>
    </row>
    <row r="37" spans="1:20" ht="18" customHeight="1" x14ac:dyDescent="0.2">
      <c r="A37" s="129" t="s">
        <v>152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</row>
    <row r="38" spans="1:20" x14ac:dyDescent="0.2">
      <c r="A38" s="48"/>
      <c r="B38" s="234" t="s">
        <v>174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222" t="s">
        <v>182</v>
      </c>
      <c r="P38" s="255"/>
      <c r="Q38" s="256"/>
      <c r="R38" s="256"/>
      <c r="S38" s="256"/>
      <c r="T38" s="222" t="s">
        <v>182</v>
      </c>
    </row>
    <row r="39" spans="1:20" x14ac:dyDescent="0.2">
      <c r="A39" s="48"/>
      <c r="B39" s="103" t="s">
        <v>171</v>
      </c>
      <c r="C39" s="121" t="s">
        <v>170</v>
      </c>
      <c r="D39" s="121"/>
      <c r="E39" s="48"/>
      <c r="F39" s="48"/>
      <c r="G39" s="48"/>
      <c r="H39" s="48"/>
      <c r="I39" s="121">
        <v>4.04</v>
      </c>
      <c r="J39" s="121"/>
      <c r="K39" s="112">
        <f>I39*1.1</f>
        <v>4.4440000000000008</v>
      </c>
      <c r="L39" s="113">
        <f>K39/I39</f>
        <v>1.1000000000000001</v>
      </c>
      <c r="M39" s="112">
        <f>I39*1.2</f>
        <v>4.8479999999999999</v>
      </c>
      <c r="N39" s="115">
        <f>M39/K39</f>
        <v>1.0909090909090906</v>
      </c>
      <c r="O39" s="222"/>
      <c r="P39" s="112">
        <f>N39*1.1</f>
        <v>1.1999999999999997</v>
      </c>
      <c r="Q39" s="113">
        <f>P39/N39</f>
        <v>1.1000000000000001</v>
      </c>
      <c r="R39" s="112">
        <f>N39*1.2</f>
        <v>1.3090909090909086</v>
      </c>
      <c r="S39" s="115">
        <f>R39/P39</f>
        <v>1.0909090909090908</v>
      </c>
      <c r="T39" s="222"/>
    </row>
    <row r="40" spans="1:20" ht="25.5" x14ac:dyDescent="0.2">
      <c r="A40" s="48"/>
      <c r="B40" s="114" t="s">
        <v>172</v>
      </c>
      <c r="C40" s="116" t="s">
        <v>173</v>
      </c>
      <c r="D40" s="121"/>
      <c r="E40" s="48"/>
      <c r="F40" s="48"/>
      <c r="G40" s="48"/>
      <c r="H40" s="48"/>
      <c r="I40" s="121">
        <v>0.03</v>
      </c>
      <c r="J40" s="121"/>
      <c r="K40" s="126">
        <v>3.3000000000000002E-2</v>
      </c>
      <c r="L40" s="113">
        <f>K40/I40</f>
        <v>1.1000000000000001</v>
      </c>
      <c r="M40" s="126">
        <v>3.5999999999999997E-2</v>
      </c>
      <c r="N40" s="115">
        <f>M40/K40</f>
        <v>1.0909090909090908</v>
      </c>
      <c r="O40" s="222"/>
      <c r="P40" s="126">
        <v>3.3000000000000002E-2</v>
      </c>
      <c r="Q40" s="113">
        <f>P40/N40</f>
        <v>3.0250000000000003E-2</v>
      </c>
      <c r="R40" s="126">
        <v>3.5999999999999997E-2</v>
      </c>
      <c r="S40" s="115">
        <f>R40/P40</f>
        <v>1.0909090909090908</v>
      </c>
      <c r="T40" s="222"/>
    </row>
    <row r="41" spans="1:20" x14ac:dyDescent="0.2">
      <c r="A41" s="48"/>
      <c r="B41" s="234" t="s">
        <v>175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222"/>
      <c r="T41" s="222"/>
    </row>
    <row r="42" spans="1:20" x14ac:dyDescent="0.2">
      <c r="A42" s="48"/>
      <c r="B42" s="103" t="s">
        <v>171</v>
      </c>
      <c r="C42" s="121" t="s">
        <v>170</v>
      </c>
      <c r="D42" s="121"/>
      <c r="E42" s="48"/>
      <c r="F42" s="48"/>
      <c r="G42" s="48"/>
      <c r="H42" s="48"/>
      <c r="I42" s="121">
        <v>4.04</v>
      </c>
      <c r="J42" s="121"/>
      <c r="K42" s="126">
        <v>4.04</v>
      </c>
      <c r="L42" s="113">
        <f t="shared" ref="L42:L61" si="1">K42/I42</f>
        <v>1</v>
      </c>
      <c r="M42" s="126">
        <v>4.04</v>
      </c>
      <c r="N42" s="113">
        <f t="shared" ref="N42:N61" si="2">M42/K42</f>
        <v>1</v>
      </c>
      <c r="O42" s="222"/>
      <c r="P42" s="126">
        <v>4.04</v>
      </c>
      <c r="Q42" s="113">
        <f t="shared" ref="Q42:Q43" si="3">P42/N42</f>
        <v>4.04</v>
      </c>
      <c r="R42" s="126">
        <v>4.04</v>
      </c>
      <c r="S42" s="113">
        <f t="shared" ref="S42:S43" si="4">R42/P42</f>
        <v>1</v>
      </c>
      <c r="T42" s="222"/>
    </row>
    <row r="43" spans="1:20" ht="25.5" x14ac:dyDescent="0.2">
      <c r="A43" s="48"/>
      <c r="B43" s="114" t="s">
        <v>172</v>
      </c>
      <c r="C43" s="116" t="s">
        <v>173</v>
      </c>
      <c r="D43" s="121"/>
      <c r="E43" s="48"/>
      <c r="F43" s="48"/>
      <c r="G43" s="48"/>
      <c r="H43" s="48"/>
      <c r="I43" s="121">
        <v>0.03</v>
      </c>
      <c r="J43" s="121"/>
      <c r="K43" s="126">
        <v>0.03</v>
      </c>
      <c r="L43" s="113">
        <f t="shared" si="1"/>
        <v>1</v>
      </c>
      <c r="M43" s="126">
        <v>0.03</v>
      </c>
      <c r="N43" s="113">
        <f t="shared" si="2"/>
        <v>1</v>
      </c>
      <c r="O43" s="222"/>
      <c r="P43" s="126">
        <v>0.03</v>
      </c>
      <c r="Q43" s="113">
        <f t="shared" si="3"/>
        <v>0.03</v>
      </c>
      <c r="R43" s="126">
        <v>0.03</v>
      </c>
      <c r="S43" s="113">
        <f t="shared" si="4"/>
        <v>1</v>
      </c>
      <c r="T43" s="222"/>
    </row>
    <row r="44" spans="1:20" x14ac:dyDescent="0.2">
      <c r="A44" s="48"/>
      <c r="B44" s="234" t="s">
        <v>176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222"/>
      <c r="T44" s="222"/>
    </row>
    <row r="45" spans="1:20" x14ac:dyDescent="0.2">
      <c r="A45" s="48"/>
      <c r="B45" s="103" t="s">
        <v>171</v>
      </c>
      <c r="C45" s="121" t="s">
        <v>170</v>
      </c>
      <c r="D45" s="121"/>
      <c r="E45" s="48"/>
      <c r="F45" s="48"/>
      <c r="G45" s="48"/>
      <c r="H45" s="48"/>
      <c r="I45" s="121">
        <v>2.65</v>
      </c>
      <c r="J45" s="121"/>
      <c r="K45" s="126">
        <v>2.915</v>
      </c>
      <c r="L45" s="113">
        <f t="shared" si="1"/>
        <v>1.1000000000000001</v>
      </c>
      <c r="M45" s="126">
        <v>3.18</v>
      </c>
      <c r="N45" s="113">
        <f t="shared" si="2"/>
        <v>1.0909090909090911</v>
      </c>
      <c r="O45" s="222"/>
      <c r="P45" s="126">
        <v>2.915</v>
      </c>
      <c r="Q45" s="113">
        <f t="shared" ref="Q45:Q46" si="5">P45/N45</f>
        <v>2.6720833333333331</v>
      </c>
      <c r="R45" s="126">
        <v>3.18</v>
      </c>
      <c r="S45" s="113">
        <f t="shared" ref="S45:S46" si="6">R45/P45</f>
        <v>1.0909090909090911</v>
      </c>
      <c r="T45" s="222"/>
    </row>
    <row r="46" spans="1:20" ht="25.5" x14ac:dyDescent="0.2">
      <c r="A46" s="48"/>
      <c r="B46" s="114" t="s">
        <v>172</v>
      </c>
      <c r="C46" s="116" t="s">
        <v>173</v>
      </c>
      <c r="D46" s="121"/>
      <c r="E46" s="48"/>
      <c r="F46" s="48"/>
      <c r="G46" s="48"/>
      <c r="H46" s="48"/>
      <c r="I46" s="121">
        <v>0.03</v>
      </c>
      <c r="J46" s="121"/>
      <c r="K46" s="126">
        <v>3.3000000000000002E-2</v>
      </c>
      <c r="L46" s="113">
        <f t="shared" si="1"/>
        <v>1.1000000000000001</v>
      </c>
      <c r="M46" s="126">
        <v>3.5999999999999997E-2</v>
      </c>
      <c r="N46" s="113">
        <f t="shared" si="2"/>
        <v>1.0909090909090908</v>
      </c>
      <c r="O46" s="222"/>
      <c r="P46" s="126">
        <v>3.3000000000000002E-2</v>
      </c>
      <c r="Q46" s="113">
        <f t="shared" si="5"/>
        <v>3.0250000000000003E-2</v>
      </c>
      <c r="R46" s="126">
        <v>3.5999999999999997E-2</v>
      </c>
      <c r="S46" s="113">
        <f t="shared" si="6"/>
        <v>1.0909090909090908</v>
      </c>
      <c r="T46" s="222"/>
    </row>
    <row r="47" spans="1:20" x14ac:dyDescent="0.2">
      <c r="A47" s="48"/>
      <c r="B47" s="234" t="s">
        <v>177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  <c r="O47" s="222"/>
      <c r="T47" s="222"/>
    </row>
    <row r="48" spans="1:20" x14ac:dyDescent="0.2">
      <c r="A48" s="48"/>
      <c r="B48" s="103" t="s">
        <v>171</v>
      </c>
      <c r="C48" s="121" t="s">
        <v>170</v>
      </c>
      <c r="D48" s="121"/>
      <c r="E48" s="48"/>
      <c r="F48" s="48"/>
      <c r="G48" s="48"/>
      <c r="H48" s="48"/>
      <c r="I48" s="121">
        <v>2.65</v>
      </c>
      <c r="J48" s="121"/>
      <c r="K48" s="126">
        <v>2.65</v>
      </c>
      <c r="L48" s="113">
        <f t="shared" si="1"/>
        <v>1</v>
      </c>
      <c r="M48" s="126">
        <v>2.65</v>
      </c>
      <c r="N48" s="113">
        <f t="shared" si="2"/>
        <v>1</v>
      </c>
      <c r="O48" s="222"/>
      <c r="P48" s="126">
        <v>2.65</v>
      </c>
      <c r="Q48" s="113">
        <f t="shared" ref="Q48:Q49" si="7">P48/N48</f>
        <v>2.65</v>
      </c>
      <c r="R48" s="126">
        <v>2.65</v>
      </c>
      <c r="S48" s="113">
        <f t="shared" ref="S48:S49" si="8">R48/P48</f>
        <v>1</v>
      </c>
      <c r="T48" s="222"/>
    </row>
    <row r="49" spans="1:20" ht="25.5" x14ac:dyDescent="0.2">
      <c r="A49" s="48"/>
      <c r="B49" s="114" t="s">
        <v>172</v>
      </c>
      <c r="C49" s="116" t="s">
        <v>173</v>
      </c>
      <c r="D49" s="121"/>
      <c r="E49" s="48"/>
      <c r="F49" s="48"/>
      <c r="G49" s="48"/>
      <c r="H49" s="48"/>
      <c r="I49" s="121">
        <v>0.03</v>
      </c>
      <c r="J49" s="121"/>
      <c r="K49" s="126">
        <v>0.03</v>
      </c>
      <c r="L49" s="113">
        <f t="shared" si="1"/>
        <v>1</v>
      </c>
      <c r="M49" s="126">
        <v>0.03</v>
      </c>
      <c r="N49" s="113">
        <f t="shared" si="2"/>
        <v>1</v>
      </c>
      <c r="O49" s="222"/>
      <c r="P49" s="126">
        <v>0.03</v>
      </c>
      <c r="Q49" s="113">
        <f t="shared" si="7"/>
        <v>0.03</v>
      </c>
      <c r="R49" s="126">
        <v>0.03</v>
      </c>
      <c r="S49" s="113">
        <f t="shared" si="8"/>
        <v>1</v>
      </c>
      <c r="T49" s="222"/>
    </row>
    <row r="50" spans="1:20" x14ac:dyDescent="0.2">
      <c r="A50" s="48"/>
      <c r="B50" s="237" t="s">
        <v>77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  <c r="O50" s="222"/>
      <c r="T50" s="222"/>
    </row>
    <row r="51" spans="1:20" ht="51" x14ac:dyDescent="0.2">
      <c r="A51" s="48"/>
      <c r="B51" s="103" t="s">
        <v>178</v>
      </c>
      <c r="C51" s="121" t="s">
        <v>170</v>
      </c>
      <c r="D51" s="121"/>
      <c r="E51" s="48"/>
      <c r="F51" s="48"/>
      <c r="G51" s="48"/>
      <c r="H51" s="48"/>
      <c r="I51" s="121">
        <v>6.69</v>
      </c>
      <c r="J51" s="121"/>
      <c r="K51" s="126">
        <v>7.359</v>
      </c>
      <c r="L51" s="113">
        <f t="shared" si="1"/>
        <v>1.0999999999999999</v>
      </c>
      <c r="M51" s="126">
        <v>8.0280000000000005</v>
      </c>
      <c r="N51" s="113">
        <f t="shared" si="2"/>
        <v>1.0909090909090911</v>
      </c>
      <c r="O51" s="222"/>
      <c r="P51" s="126">
        <v>7.359</v>
      </c>
      <c r="Q51" s="113">
        <f t="shared" ref="Q51:Q52" si="9">P51/N51</f>
        <v>6.7457499999999992</v>
      </c>
      <c r="R51" s="126">
        <v>8.0280000000000005</v>
      </c>
      <c r="S51" s="113">
        <f t="shared" ref="S51:S52" si="10">R51/P51</f>
        <v>1.0909090909090911</v>
      </c>
      <c r="T51" s="222"/>
    </row>
    <row r="52" spans="1:20" ht="51" x14ac:dyDescent="0.2">
      <c r="A52" s="48"/>
      <c r="B52" s="103" t="s">
        <v>179</v>
      </c>
      <c r="C52" s="121" t="s">
        <v>170</v>
      </c>
      <c r="D52" s="121"/>
      <c r="E52" s="48"/>
      <c r="F52" s="48"/>
      <c r="G52" s="48"/>
      <c r="H52" s="48"/>
      <c r="I52" s="121">
        <v>6.69</v>
      </c>
      <c r="J52" s="121"/>
      <c r="K52" s="126">
        <v>6.69</v>
      </c>
      <c r="L52" s="113">
        <f t="shared" si="1"/>
        <v>1</v>
      </c>
      <c r="M52" s="126">
        <v>6.69</v>
      </c>
      <c r="N52" s="113">
        <f t="shared" si="2"/>
        <v>1</v>
      </c>
      <c r="O52" s="222"/>
      <c r="P52" s="126">
        <v>6.69</v>
      </c>
      <c r="Q52" s="113">
        <f t="shared" si="9"/>
        <v>6.69</v>
      </c>
      <c r="R52" s="126">
        <v>6.69</v>
      </c>
      <c r="S52" s="113">
        <f t="shared" si="10"/>
        <v>1</v>
      </c>
      <c r="T52" s="222"/>
    </row>
    <row r="53" spans="1:20" x14ac:dyDescent="0.2">
      <c r="A53" s="48"/>
      <c r="B53" s="234" t="s">
        <v>79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174" t="s">
        <v>192</v>
      </c>
      <c r="T53" s="174" t="s">
        <v>192</v>
      </c>
    </row>
    <row r="54" spans="1:20" ht="51" x14ac:dyDescent="0.2">
      <c r="A54" s="48"/>
      <c r="B54" s="103" t="s">
        <v>180</v>
      </c>
      <c r="C54" s="116" t="s">
        <v>189</v>
      </c>
      <c r="D54" s="121"/>
      <c r="E54" s="48"/>
      <c r="F54" s="48"/>
      <c r="G54" s="48"/>
      <c r="H54" s="48"/>
      <c r="I54" s="121">
        <v>2.3030399999999999E-2</v>
      </c>
      <c r="J54" s="121"/>
      <c r="K54" s="126">
        <f>I54</f>
        <v>2.3030399999999999E-2</v>
      </c>
      <c r="L54" s="113">
        <f t="shared" si="1"/>
        <v>1</v>
      </c>
      <c r="M54" s="126">
        <f>K54</f>
        <v>2.3030399999999999E-2</v>
      </c>
      <c r="N54" s="113">
        <f t="shared" si="2"/>
        <v>1</v>
      </c>
      <c r="O54" s="175"/>
      <c r="P54" s="126">
        <f>N54</f>
        <v>1</v>
      </c>
      <c r="Q54" s="113">
        <f t="shared" ref="Q54:Q55" si="11">P54/N54</f>
        <v>1</v>
      </c>
      <c r="R54" s="126">
        <f>P54</f>
        <v>1</v>
      </c>
      <c r="S54" s="113">
        <f t="shared" ref="S54:S55" si="12">R54/P54</f>
        <v>1</v>
      </c>
      <c r="T54" s="175"/>
    </row>
    <row r="55" spans="1:20" ht="51" x14ac:dyDescent="0.2">
      <c r="A55" s="48"/>
      <c r="B55" s="103" t="s">
        <v>181</v>
      </c>
      <c r="C55" s="116" t="s">
        <v>189</v>
      </c>
      <c r="D55" s="121"/>
      <c r="E55" s="48"/>
      <c r="F55" s="48"/>
      <c r="G55" s="48"/>
      <c r="H55" s="48"/>
      <c r="I55" s="121">
        <v>2.3030399999999999E-2</v>
      </c>
      <c r="J55" s="121"/>
      <c r="K55" s="126">
        <v>2.3030399999999999E-2</v>
      </c>
      <c r="L55" s="113">
        <f t="shared" si="1"/>
        <v>1</v>
      </c>
      <c r="M55" s="126">
        <v>2.3030399999999999E-2</v>
      </c>
      <c r="N55" s="113">
        <f t="shared" si="2"/>
        <v>1</v>
      </c>
      <c r="O55" s="176"/>
      <c r="P55" s="126">
        <v>2.3030399999999999E-2</v>
      </c>
      <c r="Q55" s="113">
        <f t="shared" si="11"/>
        <v>2.3030399999999999E-2</v>
      </c>
      <c r="R55" s="126">
        <v>2.3030399999999999E-2</v>
      </c>
      <c r="S55" s="113">
        <f t="shared" si="12"/>
        <v>1</v>
      </c>
      <c r="T55" s="176"/>
    </row>
    <row r="56" spans="1:20" x14ac:dyDescent="0.2">
      <c r="A56" s="48"/>
      <c r="B56" s="257" t="s">
        <v>183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22" t="s">
        <v>191</v>
      </c>
      <c r="T56" s="222" t="s">
        <v>191</v>
      </c>
    </row>
    <row r="57" spans="1:20" x14ac:dyDescent="0.2">
      <c r="A57" s="48"/>
      <c r="B57" s="103" t="s">
        <v>184</v>
      </c>
      <c r="C57" s="121" t="s">
        <v>170</v>
      </c>
      <c r="D57" s="121"/>
      <c r="E57" s="48"/>
      <c r="F57" s="48"/>
      <c r="G57" s="48"/>
      <c r="H57" s="48"/>
      <c r="I57" s="121">
        <v>11.3</v>
      </c>
      <c r="J57" s="121"/>
      <c r="K57" s="126">
        <v>11.3</v>
      </c>
      <c r="L57" s="113">
        <f t="shared" si="1"/>
        <v>1</v>
      </c>
      <c r="M57" s="126">
        <v>11.3</v>
      </c>
      <c r="N57" s="113">
        <f t="shared" si="2"/>
        <v>1</v>
      </c>
      <c r="O57" s="222"/>
      <c r="P57" s="126">
        <v>11.3</v>
      </c>
      <c r="Q57" s="113">
        <f t="shared" ref="Q57:Q61" si="13">P57/N57</f>
        <v>11.3</v>
      </c>
      <c r="R57" s="126">
        <v>11.3</v>
      </c>
      <c r="S57" s="113">
        <f t="shared" ref="S57:S61" si="14">R57/P57</f>
        <v>1</v>
      </c>
      <c r="T57" s="222"/>
    </row>
    <row r="58" spans="1:20" ht="25.5" x14ac:dyDescent="0.2">
      <c r="A58" s="48"/>
      <c r="B58" s="103" t="s">
        <v>185</v>
      </c>
      <c r="C58" s="121" t="s">
        <v>170</v>
      </c>
      <c r="D58" s="121"/>
      <c r="E58" s="48"/>
      <c r="F58" s="48"/>
      <c r="G58" s="48"/>
      <c r="H58" s="48"/>
      <c r="I58" s="121">
        <v>16.600000000000001</v>
      </c>
      <c r="J58" s="121"/>
      <c r="K58" s="126">
        <v>16.600000000000001</v>
      </c>
      <c r="L58" s="113">
        <f t="shared" si="1"/>
        <v>1</v>
      </c>
      <c r="M58" s="126">
        <v>16.600000000000001</v>
      </c>
      <c r="N58" s="113">
        <f t="shared" si="2"/>
        <v>1</v>
      </c>
      <c r="O58" s="222"/>
      <c r="P58" s="126">
        <v>16.600000000000001</v>
      </c>
      <c r="Q58" s="113">
        <f t="shared" si="13"/>
        <v>16.600000000000001</v>
      </c>
      <c r="R58" s="126">
        <v>16.600000000000001</v>
      </c>
      <c r="S58" s="113">
        <f t="shared" si="14"/>
        <v>1</v>
      </c>
      <c r="T58" s="222"/>
    </row>
    <row r="59" spans="1:20" ht="25.5" x14ac:dyDescent="0.2">
      <c r="A59" s="48"/>
      <c r="B59" s="103" t="s">
        <v>186</v>
      </c>
      <c r="C59" s="121" t="s">
        <v>170</v>
      </c>
      <c r="D59" s="121"/>
      <c r="E59" s="48"/>
      <c r="F59" s="48"/>
      <c r="G59" s="48"/>
      <c r="H59" s="48"/>
      <c r="I59" s="121">
        <v>5.3</v>
      </c>
      <c r="J59" s="121"/>
      <c r="K59" s="126">
        <v>5.3</v>
      </c>
      <c r="L59" s="113">
        <f t="shared" si="1"/>
        <v>1</v>
      </c>
      <c r="M59" s="126">
        <v>5.3</v>
      </c>
      <c r="N59" s="113">
        <f t="shared" si="2"/>
        <v>1</v>
      </c>
      <c r="O59" s="222"/>
      <c r="P59" s="126">
        <v>5.3</v>
      </c>
      <c r="Q59" s="113">
        <f t="shared" si="13"/>
        <v>5.3</v>
      </c>
      <c r="R59" s="126">
        <v>5.3</v>
      </c>
      <c r="S59" s="113">
        <f t="shared" si="14"/>
        <v>1</v>
      </c>
      <c r="T59" s="222"/>
    </row>
    <row r="60" spans="1:20" ht="38.25" x14ac:dyDescent="0.2">
      <c r="A60" s="48"/>
      <c r="B60" s="103" t="s">
        <v>187</v>
      </c>
      <c r="C60" s="116" t="s">
        <v>190</v>
      </c>
      <c r="D60" s="121"/>
      <c r="E60" s="48"/>
      <c r="F60" s="48"/>
      <c r="G60" s="48"/>
      <c r="H60" s="48"/>
      <c r="I60" s="121">
        <v>12</v>
      </c>
      <c r="J60" s="121"/>
      <c r="K60" s="126">
        <v>12</v>
      </c>
      <c r="L60" s="113">
        <f t="shared" si="1"/>
        <v>1</v>
      </c>
      <c r="M60" s="126">
        <v>12</v>
      </c>
      <c r="N60" s="113">
        <f t="shared" si="2"/>
        <v>1</v>
      </c>
      <c r="O60" s="222"/>
      <c r="P60" s="126">
        <v>12</v>
      </c>
      <c r="Q60" s="113">
        <f t="shared" si="13"/>
        <v>12</v>
      </c>
      <c r="R60" s="126">
        <v>12</v>
      </c>
      <c r="S60" s="113">
        <f t="shared" si="14"/>
        <v>1</v>
      </c>
      <c r="T60" s="222"/>
    </row>
    <row r="61" spans="1:20" ht="38.25" x14ac:dyDescent="0.2">
      <c r="A61" s="48"/>
      <c r="B61" s="103" t="s">
        <v>188</v>
      </c>
      <c r="C61" s="116" t="s">
        <v>190</v>
      </c>
      <c r="D61" s="121"/>
      <c r="E61" s="48"/>
      <c r="F61" s="48"/>
      <c r="G61" s="48"/>
      <c r="H61" s="48"/>
      <c r="I61" s="121">
        <v>10.2857</v>
      </c>
      <c r="J61" s="121"/>
      <c r="K61" s="126">
        <v>10.2857</v>
      </c>
      <c r="L61" s="113">
        <f t="shared" si="1"/>
        <v>1</v>
      </c>
      <c r="M61" s="126">
        <v>10.2857</v>
      </c>
      <c r="N61" s="113">
        <f t="shared" si="2"/>
        <v>1</v>
      </c>
      <c r="O61" s="222"/>
      <c r="P61" s="126">
        <v>10.2857</v>
      </c>
      <c r="Q61" s="113">
        <f t="shared" si="13"/>
        <v>10.2857</v>
      </c>
      <c r="R61" s="126">
        <v>10.2857</v>
      </c>
      <c r="S61" s="113">
        <f t="shared" si="14"/>
        <v>1</v>
      </c>
      <c r="T61" s="222"/>
    </row>
  </sheetData>
  <mergeCells count="79">
    <mergeCell ref="B53:N53"/>
    <mergeCell ref="O53:O55"/>
    <mergeCell ref="T53:T55"/>
    <mergeCell ref="B56:N56"/>
    <mergeCell ref="O56:O61"/>
    <mergeCell ref="T56:T61"/>
    <mergeCell ref="B37:O37"/>
    <mergeCell ref="B38:N38"/>
    <mergeCell ref="O38:O52"/>
    <mergeCell ref="P38:S38"/>
    <mergeCell ref="T38:T52"/>
    <mergeCell ref="B41:N41"/>
    <mergeCell ref="B44:N44"/>
    <mergeCell ref="B47:N47"/>
    <mergeCell ref="B50:N50"/>
    <mergeCell ref="A33:A34"/>
    <mergeCell ref="B33:B34"/>
    <mergeCell ref="O33:O34"/>
    <mergeCell ref="A35:A36"/>
    <mergeCell ref="B35:B36"/>
    <mergeCell ref="O35:O36"/>
    <mergeCell ref="A27:A28"/>
    <mergeCell ref="B27:B28"/>
    <mergeCell ref="O27:O28"/>
    <mergeCell ref="A30:A31"/>
    <mergeCell ref="B30:B31"/>
    <mergeCell ref="O30:O31"/>
    <mergeCell ref="B26:O26"/>
    <mergeCell ref="A11:A14"/>
    <mergeCell ref="B11:O11"/>
    <mergeCell ref="A15:A17"/>
    <mergeCell ref="B15:O15"/>
    <mergeCell ref="B16:B17"/>
    <mergeCell ref="O16:O17"/>
    <mergeCell ref="B18:O18"/>
    <mergeCell ref="B20:O20"/>
    <mergeCell ref="O21:O23"/>
    <mergeCell ref="A24:A25"/>
    <mergeCell ref="B24:O24"/>
    <mergeCell ref="A8:A10"/>
    <mergeCell ref="B9:B10"/>
    <mergeCell ref="C9:C10"/>
    <mergeCell ref="D9:D10"/>
    <mergeCell ref="E9:E10"/>
    <mergeCell ref="F9:F10"/>
    <mergeCell ref="O6:O10"/>
    <mergeCell ref="P6:P7"/>
    <mergeCell ref="Q6:Q7"/>
    <mergeCell ref="R6:R7"/>
    <mergeCell ref="G9:G10"/>
    <mergeCell ref="H9:H10"/>
    <mergeCell ref="I9:I10"/>
    <mergeCell ref="J9:J10"/>
    <mergeCell ref="K9:K10"/>
    <mergeCell ref="L9:L10"/>
    <mergeCell ref="M9:M10"/>
    <mergeCell ref="N9:N10"/>
    <mergeCell ref="P9:P10"/>
    <mergeCell ref="Q9:Q10"/>
    <mergeCell ref="R9:R10"/>
    <mergeCell ref="S6:S7"/>
    <mergeCell ref="T6:T10"/>
    <mergeCell ref="I6:I7"/>
    <mergeCell ref="J6:J7"/>
    <mergeCell ref="K6:K7"/>
    <mergeCell ref="L6:L7"/>
    <mergeCell ref="M6:M7"/>
    <mergeCell ref="N6:N7"/>
    <mergeCell ref="S9:S10"/>
    <mergeCell ref="A2:O2"/>
    <mergeCell ref="A5:A7"/>
    <mergeCell ref="B5:O5"/>
    <mergeCell ref="B6:B7"/>
    <mergeCell ref="C6:C7"/>
    <mergeCell ref="D6:D7"/>
    <mergeCell ref="E6:E7"/>
    <mergeCell ref="F6:F7"/>
    <mergeCell ref="G6:G7"/>
    <mergeCell ref="H6:H7"/>
  </mergeCells>
  <pageMargins left="0.31496062992125984" right="0.19685039370078741" top="0.23622047244094491" bottom="0.15748031496062992" header="0.11811023622047245" footer="0.19685039370078741"/>
  <pageSetup paperSize="9" scale="55" fitToHeight="0" orientation="landscape" r:id="rId1"/>
  <rowBreaks count="1" manualBreakCount="1">
    <brk id="40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7.140625" style="102" customWidth="1"/>
    <col min="2" max="2" width="41.7109375" style="22" customWidth="1"/>
    <col min="3" max="3" width="26.570312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hidden="1" customWidth="1" collapsed="1"/>
    <col min="12" max="12" width="12.7109375" style="22" hidden="1" customWidth="1"/>
    <col min="13" max="13" width="14" style="135" hidden="1" customWidth="1"/>
    <col min="14" max="14" width="15.28515625" style="137" hidden="1" customWidth="1"/>
    <col min="15" max="15" width="15.5703125" style="135" customWidth="1"/>
    <col min="16" max="16" width="14.28515625" style="137" customWidth="1"/>
    <col min="17" max="17" width="30" style="22" customWidth="1"/>
    <col min="18" max="16384" width="9.140625" style="22"/>
  </cols>
  <sheetData>
    <row r="1" spans="1:18" ht="20.25" x14ac:dyDescent="0.3">
      <c r="A1" s="233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1:18" x14ac:dyDescent="0.2">
      <c r="A3" s="220" t="s">
        <v>0</v>
      </c>
      <c r="B3" s="220" t="s">
        <v>1</v>
      </c>
      <c r="C3" s="220" t="s">
        <v>131</v>
      </c>
      <c r="D3" s="149"/>
      <c r="E3" s="48"/>
      <c r="F3" s="48"/>
      <c r="G3" s="48"/>
      <c r="H3" s="48"/>
      <c r="I3" s="48"/>
      <c r="J3" s="48"/>
      <c r="K3" s="48"/>
      <c r="L3" s="48"/>
      <c r="M3" s="258" t="s">
        <v>218</v>
      </c>
      <c r="N3" s="258"/>
      <c r="O3" s="258" t="s">
        <v>219</v>
      </c>
      <c r="P3" s="258"/>
      <c r="Q3" s="220" t="s">
        <v>3</v>
      </c>
    </row>
    <row r="4" spans="1:18" ht="46.15" customHeight="1" x14ac:dyDescent="0.2">
      <c r="A4" s="220"/>
      <c r="B4" s="220"/>
      <c r="C4" s="220"/>
      <c r="D4" s="96" t="s">
        <v>130</v>
      </c>
      <c r="E4" s="96" t="s">
        <v>129</v>
      </c>
      <c r="F4" s="98" t="s">
        <v>119</v>
      </c>
      <c r="G4" s="151" t="s">
        <v>158</v>
      </c>
      <c r="H4" s="150" t="s">
        <v>160</v>
      </c>
      <c r="I4" s="151" t="s">
        <v>157</v>
      </c>
      <c r="J4" s="150" t="s">
        <v>161</v>
      </c>
      <c r="K4" s="151" t="s">
        <v>159</v>
      </c>
      <c r="L4" s="151" t="s">
        <v>162</v>
      </c>
      <c r="M4" s="136" t="s">
        <v>197</v>
      </c>
      <c r="N4" s="138" t="s">
        <v>198</v>
      </c>
      <c r="O4" s="136" t="s">
        <v>220</v>
      </c>
      <c r="P4" s="138" t="s">
        <v>221</v>
      </c>
      <c r="Q4" s="220"/>
      <c r="R4" s="38"/>
    </row>
    <row r="5" spans="1:18" ht="22.9" customHeight="1" x14ac:dyDescent="0.2">
      <c r="A5" s="155">
        <v>1</v>
      </c>
      <c r="B5" s="234" t="s">
        <v>214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152"/>
      <c r="P5" s="152"/>
      <c r="Q5" s="222" t="s">
        <v>203</v>
      </c>
    </row>
    <row r="6" spans="1:18" x14ac:dyDescent="0.2">
      <c r="A6" s="144" t="s">
        <v>204</v>
      </c>
      <c r="B6" s="103" t="s">
        <v>171</v>
      </c>
      <c r="C6" s="149" t="s">
        <v>201</v>
      </c>
      <c r="D6" s="149"/>
      <c r="E6" s="48"/>
      <c r="F6" s="48"/>
      <c r="G6" s="48"/>
      <c r="H6" s="48"/>
      <c r="I6" s="149">
        <v>4.04</v>
      </c>
      <c r="J6" s="149"/>
      <c r="K6" s="155">
        <v>4.04</v>
      </c>
      <c r="L6" s="155">
        <v>4.04</v>
      </c>
      <c r="M6" s="155">
        <v>4.04</v>
      </c>
      <c r="N6" s="154">
        <v>4.04</v>
      </c>
      <c r="O6" s="155">
        <v>4.04</v>
      </c>
      <c r="P6" s="154">
        <v>4.04</v>
      </c>
      <c r="Q6" s="222"/>
    </row>
    <row r="7" spans="1:18" x14ac:dyDescent="0.2">
      <c r="A7" s="144" t="s">
        <v>205</v>
      </c>
      <c r="B7" s="114" t="s">
        <v>172</v>
      </c>
      <c r="C7" s="151" t="s">
        <v>202</v>
      </c>
      <c r="D7" s="149"/>
      <c r="E7" s="48"/>
      <c r="F7" s="48"/>
      <c r="G7" s="48"/>
      <c r="H7" s="48"/>
      <c r="I7" s="149">
        <v>0.03</v>
      </c>
      <c r="J7" s="149"/>
      <c r="K7" s="155">
        <v>0.03</v>
      </c>
      <c r="L7" s="155">
        <v>0.03</v>
      </c>
      <c r="M7" s="155">
        <v>0.03</v>
      </c>
      <c r="N7" s="154">
        <v>0.03</v>
      </c>
      <c r="O7" s="155">
        <v>0.03</v>
      </c>
      <c r="P7" s="154">
        <v>0.03</v>
      </c>
      <c r="Q7" s="222"/>
    </row>
    <row r="8" spans="1:18" ht="20.45" customHeight="1" x14ac:dyDescent="0.2">
      <c r="A8" s="155">
        <v>2</v>
      </c>
      <c r="B8" s="234" t="s">
        <v>215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152"/>
      <c r="P8" s="152"/>
      <c r="Q8" s="222"/>
    </row>
    <row r="9" spans="1:18" ht="16.899999999999999" customHeight="1" x14ac:dyDescent="0.2">
      <c r="A9" s="144" t="s">
        <v>211</v>
      </c>
      <c r="B9" s="142" t="s">
        <v>171</v>
      </c>
      <c r="C9" s="149" t="s">
        <v>201</v>
      </c>
      <c r="D9" s="149"/>
      <c r="E9" s="48"/>
      <c r="F9" s="48"/>
      <c r="G9" s="48"/>
      <c r="H9" s="48"/>
      <c r="I9" s="149">
        <v>2.65</v>
      </c>
      <c r="J9" s="149"/>
      <c r="K9" s="155">
        <v>2.65</v>
      </c>
      <c r="L9" s="155">
        <v>2.65</v>
      </c>
      <c r="M9" s="155">
        <v>2.65</v>
      </c>
      <c r="N9" s="155">
        <v>2.65</v>
      </c>
      <c r="O9" s="155">
        <v>2.65</v>
      </c>
      <c r="P9" s="155">
        <v>2.65</v>
      </c>
      <c r="Q9" s="222"/>
      <c r="R9" s="22">
        <v>6.5490000000000007E-2</v>
      </c>
    </row>
    <row r="10" spans="1:18" x14ac:dyDescent="0.2">
      <c r="A10" s="144" t="s">
        <v>206</v>
      </c>
      <c r="B10" s="143" t="s">
        <v>172</v>
      </c>
      <c r="C10" s="151" t="s">
        <v>202</v>
      </c>
      <c r="D10" s="149"/>
      <c r="E10" s="48"/>
      <c r="F10" s="48"/>
      <c r="G10" s="48"/>
      <c r="H10" s="48"/>
      <c r="I10" s="149">
        <v>0.03</v>
      </c>
      <c r="J10" s="149"/>
      <c r="K10" s="155">
        <v>0.03</v>
      </c>
      <c r="L10" s="155">
        <v>0.03</v>
      </c>
      <c r="M10" s="155">
        <v>0.03</v>
      </c>
      <c r="N10" s="155">
        <v>0.03</v>
      </c>
      <c r="O10" s="155">
        <v>0.03</v>
      </c>
      <c r="P10" s="155">
        <v>0.03</v>
      </c>
      <c r="Q10" s="222"/>
    </row>
    <row r="11" spans="1:18" ht="18" customHeight="1" x14ac:dyDescent="0.2">
      <c r="A11" s="155">
        <v>3</v>
      </c>
      <c r="B11" s="237" t="s">
        <v>77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153"/>
      <c r="P11" s="153"/>
      <c r="Q11" s="222"/>
    </row>
    <row r="12" spans="1:18" ht="13.5" customHeight="1" x14ac:dyDescent="0.2">
      <c r="A12" s="144" t="s">
        <v>207</v>
      </c>
      <c r="B12" s="103" t="s">
        <v>77</v>
      </c>
      <c r="C12" s="149" t="s">
        <v>201</v>
      </c>
      <c r="D12" s="149"/>
      <c r="E12" s="48"/>
      <c r="F12" s="48"/>
      <c r="G12" s="48"/>
      <c r="H12" s="48"/>
      <c r="I12" s="149">
        <v>6.69</v>
      </c>
      <c r="J12" s="149"/>
      <c r="K12" s="155">
        <v>6.69</v>
      </c>
      <c r="L12" s="155">
        <v>6.69</v>
      </c>
      <c r="M12" s="155">
        <v>6.69</v>
      </c>
      <c r="N12" s="155">
        <v>6.69</v>
      </c>
      <c r="O12" s="155">
        <v>6.69</v>
      </c>
      <c r="P12" s="155">
        <v>6.69</v>
      </c>
      <c r="Q12" s="222"/>
    </row>
    <row r="13" spans="1:18" ht="20.45" customHeight="1" x14ac:dyDescent="0.2">
      <c r="A13" s="155">
        <v>4</v>
      </c>
      <c r="B13" s="234" t="s">
        <v>79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Q13" s="174" t="s">
        <v>209</v>
      </c>
    </row>
    <row r="14" spans="1:18" ht="25.5" x14ac:dyDescent="0.2">
      <c r="A14" s="144" t="s">
        <v>208</v>
      </c>
      <c r="B14" s="103" t="s">
        <v>216</v>
      </c>
      <c r="C14" s="151" t="s">
        <v>199</v>
      </c>
      <c r="D14" s="149"/>
      <c r="E14" s="48"/>
      <c r="F14" s="48"/>
      <c r="G14" s="48"/>
      <c r="H14" s="48"/>
      <c r="I14" s="149">
        <v>2.3030399999999999E-2</v>
      </c>
      <c r="J14" s="149"/>
      <c r="K14" s="155">
        <f>I14</f>
        <v>2.3030399999999999E-2</v>
      </c>
      <c r="L14" s="155">
        <f>K14</f>
        <v>2.3030399999999999E-2</v>
      </c>
      <c r="M14" s="155">
        <f>L14</f>
        <v>2.3030399999999999E-2</v>
      </c>
      <c r="N14" s="155">
        <v>1.54E-2</v>
      </c>
      <c r="O14" s="155">
        <f>N14</f>
        <v>1.54E-2</v>
      </c>
      <c r="P14" s="155">
        <v>1.54E-2</v>
      </c>
      <c r="Q14" s="176"/>
    </row>
    <row r="15" spans="1:18" ht="19.149999999999999" customHeight="1" x14ac:dyDescent="0.2">
      <c r="A15" s="155">
        <v>5</v>
      </c>
      <c r="B15" s="237" t="s">
        <v>183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153"/>
      <c r="P15" s="153"/>
      <c r="Q15" s="222" t="s">
        <v>203</v>
      </c>
    </row>
    <row r="16" spans="1:18" ht="21" customHeight="1" x14ac:dyDescent="0.2">
      <c r="A16" s="144" t="s">
        <v>105</v>
      </c>
      <c r="B16" s="103" t="s">
        <v>184</v>
      </c>
      <c r="C16" s="149" t="s">
        <v>201</v>
      </c>
      <c r="D16" s="149"/>
      <c r="E16" s="48"/>
      <c r="F16" s="48"/>
      <c r="G16" s="48"/>
      <c r="H16" s="48"/>
      <c r="I16" s="149">
        <v>11.3</v>
      </c>
      <c r="J16" s="149"/>
      <c r="K16" s="155">
        <v>11.3</v>
      </c>
      <c r="L16" s="155">
        <v>11.3</v>
      </c>
      <c r="M16" s="155">
        <v>11.3</v>
      </c>
      <c r="N16" s="155">
        <v>11.3</v>
      </c>
      <c r="O16" s="155">
        <v>11.3</v>
      </c>
      <c r="P16" s="155">
        <v>11.3</v>
      </c>
      <c r="Q16" s="222"/>
    </row>
    <row r="17" spans="1:17" ht="25.5" x14ac:dyDescent="0.2">
      <c r="A17" s="144" t="s">
        <v>106</v>
      </c>
      <c r="B17" s="103" t="s">
        <v>185</v>
      </c>
      <c r="C17" s="149" t="s">
        <v>201</v>
      </c>
      <c r="D17" s="149"/>
      <c r="E17" s="48"/>
      <c r="F17" s="48"/>
      <c r="G17" s="48"/>
      <c r="H17" s="48"/>
      <c r="I17" s="149">
        <v>16.600000000000001</v>
      </c>
      <c r="J17" s="149"/>
      <c r="K17" s="155">
        <v>16.600000000000001</v>
      </c>
      <c r="L17" s="155">
        <v>16.600000000000001</v>
      </c>
      <c r="M17" s="155">
        <v>16.600000000000001</v>
      </c>
      <c r="N17" s="155">
        <v>16.600000000000001</v>
      </c>
      <c r="O17" s="155">
        <v>16.600000000000001</v>
      </c>
      <c r="P17" s="155">
        <v>16.600000000000001</v>
      </c>
      <c r="Q17" s="222"/>
    </row>
    <row r="18" spans="1:17" ht="29.45" customHeight="1" x14ac:dyDescent="0.2">
      <c r="A18" s="144" t="s">
        <v>107</v>
      </c>
      <c r="B18" s="103" t="s">
        <v>186</v>
      </c>
      <c r="C18" s="149" t="s">
        <v>201</v>
      </c>
      <c r="D18" s="149"/>
      <c r="E18" s="48"/>
      <c r="F18" s="48"/>
      <c r="G18" s="48"/>
      <c r="H18" s="48"/>
      <c r="I18" s="149">
        <v>5.3</v>
      </c>
      <c r="J18" s="149"/>
      <c r="K18" s="155">
        <v>5.3</v>
      </c>
      <c r="L18" s="155">
        <v>5.3</v>
      </c>
      <c r="M18" s="155">
        <v>5.3</v>
      </c>
      <c r="N18" s="155">
        <v>5.3</v>
      </c>
      <c r="O18" s="155">
        <v>5.3</v>
      </c>
      <c r="P18" s="155">
        <v>5.3</v>
      </c>
      <c r="Q18" s="222"/>
    </row>
    <row r="19" spans="1:17" ht="25.5" x14ac:dyDescent="0.2">
      <c r="A19" s="144" t="s">
        <v>212</v>
      </c>
      <c r="B19" s="103" t="s">
        <v>187</v>
      </c>
      <c r="C19" s="151" t="s">
        <v>200</v>
      </c>
      <c r="D19" s="149"/>
      <c r="E19" s="48"/>
      <c r="F19" s="48"/>
      <c r="G19" s="48"/>
      <c r="H19" s="48"/>
      <c r="I19" s="149">
        <v>12</v>
      </c>
      <c r="J19" s="149"/>
      <c r="K19" s="141">
        <v>12</v>
      </c>
      <c r="L19" s="141">
        <v>12</v>
      </c>
      <c r="M19" s="141">
        <v>12</v>
      </c>
      <c r="N19" s="141">
        <v>12</v>
      </c>
      <c r="O19" s="141">
        <v>12</v>
      </c>
      <c r="P19" s="141">
        <v>12</v>
      </c>
      <c r="Q19" s="222"/>
    </row>
    <row r="20" spans="1:17" ht="25.5" x14ac:dyDescent="0.2">
      <c r="A20" s="144" t="s">
        <v>213</v>
      </c>
      <c r="B20" s="103" t="s">
        <v>188</v>
      </c>
      <c r="C20" s="151" t="s">
        <v>200</v>
      </c>
      <c r="D20" s="149"/>
      <c r="E20" s="48"/>
      <c r="F20" s="48"/>
      <c r="G20" s="48"/>
      <c r="H20" s="48"/>
      <c r="I20" s="149">
        <v>10.2857</v>
      </c>
      <c r="J20" s="149"/>
      <c r="K20" s="155">
        <v>10.2857</v>
      </c>
      <c r="L20" s="155">
        <v>10.2857</v>
      </c>
      <c r="M20" s="155">
        <v>10.2857</v>
      </c>
      <c r="N20" s="155">
        <v>10.2857</v>
      </c>
      <c r="O20" s="155">
        <v>10.2857</v>
      </c>
      <c r="P20" s="155">
        <v>10.2857</v>
      </c>
      <c r="Q20" s="222"/>
    </row>
  </sheetData>
  <mergeCells count="15">
    <mergeCell ref="A1:Q1"/>
    <mergeCell ref="B5:N5"/>
    <mergeCell ref="Q5:Q12"/>
    <mergeCell ref="B8:N8"/>
    <mergeCell ref="B11:N11"/>
    <mergeCell ref="B15:N15"/>
    <mergeCell ref="Q15:Q20"/>
    <mergeCell ref="M3:N3"/>
    <mergeCell ref="O3:P3"/>
    <mergeCell ref="A3:A4"/>
    <mergeCell ref="B3:B4"/>
    <mergeCell ref="C3:C4"/>
    <mergeCell ref="Q3:Q4"/>
    <mergeCell ref="B13:L13"/>
    <mergeCell ref="Q13:Q14"/>
  </mergeCells>
  <pageMargins left="0.47" right="0.19685039370078741" top="0.17" bottom="0.15748031496062992" header="0.19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view="pageBreakPreview" topLeftCell="C1" zoomScaleNormal="100" zoomScaleSheetLayoutView="100" workbookViewId="0">
      <selection activeCell="A2" sqref="A2"/>
    </sheetView>
  </sheetViews>
  <sheetFormatPr defaultColWidth="9.140625" defaultRowHeight="12.75" outlineLevelCol="1" x14ac:dyDescent="0.2"/>
  <cols>
    <col min="1" max="1" width="7.140625" style="102" customWidth="1"/>
    <col min="2" max="2" width="67.7109375" style="22" customWidth="1"/>
    <col min="3" max="3" width="23.8554687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hidden="1" customWidth="1" collapsed="1"/>
    <col min="12" max="12" width="12.7109375" style="22" hidden="1" customWidth="1"/>
    <col min="13" max="13" width="14" style="135" hidden="1" customWidth="1"/>
    <col min="14" max="14" width="15.28515625" style="137" hidden="1" customWidth="1"/>
    <col min="15" max="15" width="19" style="137" customWidth="1"/>
    <col min="16" max="16" width="20.28515625" style="135" customWidth="1"/>
    <col min="17" max="17" width="20.140625" style="137" customWidth="1"/>
    <col min="18" max="18" width="33.7109375" style="137" customWidth="1"/>
    <col min="19" max="19" width="5.28515625" style="137" bestFit="1" customWidth="1"/>
    <col min="20" max="21" width="4.140625" style="137" bestFit="1" customWidth="1"/>
    <col min="22" max="23" width="3.140625" style="137" bestFit="1" customWidth="1"/>
    <col min="24" max="24" width="20.42578125" style="137" customWidth="1"/>
    <col min="25" max="25" width="19.5703125" style="22" customWidth="1"/>
    <col min="26" max="16384" width="9.140625" style="22"/>
  </cols>
  <sheetData>
    <row r="1" spans="1:25" ht="20.25" x14ac:dyDescent="0.3">
      <c r="A1" s="233" t="s">
        <v>265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3" spans="1:25" s="157" customFormat="1" ht="94.5" x14ac:dyDescent="0.2">
      <c r="A3" s="158" t="s">
        <v>0</v>
      </c>
      <c r="B3" s="158" t="s">
        <v>253</v>
      </c>
      <c r="C3" s="158" t="s">
        <v>131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 t="s">
        <v>222</v>
      </c>
      <c r="P3" s="159" t="s">
        <v>223</v>
      </c>
      <c r="Q3" s="159" t="s">
        <v>224</v>
      </c>
      <c r="R3" s="159" t="s">
        <v>248</v>
      </c>
      <c r="S3" s="264" t="s">
        <v>249</v>
      </c>
      <c r="T3" s="265"/>
      <c r="U3" s="265"/>
      <c r="V3" s="265"/>
      <c r="W3" s="265"/>
      <c r="X3" s="172" t="s">
        <v>250</v>
      </c>
      <c r="Y3" s="160" t="s">
        <v>3</v>
      </c>
    </row>
    <row r="4" spans="1:25" ht="15.75" x14ac:dyDescent="0.2">
      <c r="A4" s="161" t="s">
        <v>235</v>
      </c>
      <c r="B4" s="262" t="s">
        <v>171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ht="31.5" x14ac:dyDescent="0.2">
      <c r="A5" s="161" t="s">
        <v>236</v>
      </c>
      <c r="B5" s="162" t="s">
        <v>225</v>
      </c>
      <c r="C5" s="259" t="s">
        <v>231</v>
      </c>
      <c r="D5" s="163"/>
      <c r="E5" s="163"/>
      <c r="F5" s="163"/>
      <c r="G5" s="163"/>
      <c r="H5" s="163"/>
      <c r="I5" s="163"/>
      <c r="J5" s="163"/>
      <c r="K5" s="159"/>
      <c r="L5" s="159"/>
      <c r="M5" s="159"/>
      <c r="N5" s="164"/>
      <c r="O5" s="163">
        <v>2.65</v>
      </c>
      <c r="P5" s="163">
        <v>4.04</v>
      </c>
      <c r="Q5" s="163">
        <v>6.69</v>
      </c>
      <c r="R5" s="163" t="s">
        <v>54</v>
      </c>
      <c r="S5" s="266" t="s">
        <v>54</v>
      </c>
      <c r="T5" s="267"/>
      <c r="U5" s="267"/>
      <c r="V5" s="267"/>
      <c r="W5" s="267"/>
      <c r="X5" s="163" t="s">
        <v>54</v>
      </c>
      <c r="Y5" s="259" t="s">
        <v>264</v>
      </c>
    </row>
    <row r="6" spans="1:25" ht="53.25" customHeight="1" x14ac:dyDescent="0.2">
      <c r="A6" s="161" t="s">
        <v>237</v>
      </c>
      <c r="B6" s="162" t="s">
        <v>226</v>
      </c>
      <c r="C6" s="260"/>
      <c r="D6" s="163"/>
      <c r="E6" s="163"/>
      <c r="F6" s="163"/>
      <c r="G6" s="163"/>
      <c r="H6" s="163"/>
      <c r="I6" s="163"/>
      <c r="J6" s="163"/>
      <c r="K6" s="159"/>
      <c r="L6" s="159"/>
      <c r="M6" s="159"/>
      <c r="N6" s="164"/>
      <c r="O6" s="163" t="s">
        <v>54</v>
      </c>
      <c r="P6" s="163">
        <v>6.59</v>
      </c>
      <c r="Q6" s="163">
        <v>6.59</v>
      </c>
      <c r="R6" s="163" t="s">
        <v>54</v>
      </c>
      <c r="S6" s="266">
        <v>116.3</v>
      </c>
      <c r="T6" s="267"/>
      <c r="U6" s="267"/>
      <c r="V6" s="267"/>
      <c r="W6" s="267"/>
      <c r="X6" s="163" t="s">
        <v>54</v>
      </c>
      <c r="Y6" s="260"/>
    </row>
    <row r="7" spans="1:25" ht="49.5" customHeight="1" x14ac:dyDescent="0.2">
      <c r="A7" s="161" t="s">
        <v>238</v>
      </c>
      <c r="B7" s="162" t="s">
        <v>227</v>
      </c>
      <c r="C7" s="260"/>
      <c r="D7" s="163"/>
      <c r="E7" s="163"/>
      <c r="F7" s="163"/>
      <c r="G7" s="163"/>
      <c r="H7" s="163"/>
      <c r="I7" s="163"/>
      <c r="J7" s="163"/>
      <c r="K7" s="159"/>
      <c r="L7" s="159"/>
      <c r="M7" s="159"/>
      <c r="N7" s="164"/>
      <c r="O7" s="163" t="s">
        <v>54</v>
      </c>
      <c r="P7" s="163">
        <v>5.34</v>
      </c>
      <c r="Q7" s="163">
        <v>5.34</v>
      </c>
      <c r="R7" s="163" t="s">
        <v>54</v>
      </c>
      <c r="S7" s="266" t="s">
        <v>54</v>
      </c>
      <c r="T7" s="267"/>
      <c r="U7" s="267"/>
      <c r="V7" s="267"/>
      <c r="W7" s="267"/>
      <c r="X7" s="163" t="s">
        <v>54</v>
      </c>
      <c r="Y7" s="260"/>
    </row>
    <row r="8" spans="1:25" ht="48.75" customHeight="1" x14ac:dyDescent="0.2">
      <c r="A8" s="161" t="s">
        <v>239</v>
      </c>
      <c r="B8" s="162" t="s">
        <v>228</v>
      </c>
      <c r="C8" s="260"/>
      <c r="D8" s="163"/>
      <c r="E8" s="163"/>
      <c r="F8" s="163"/>
      <c r="G8" s="163"/>
      <c r="H8" s="163"/>
      <c r="I8" s="163"/>
      <c r="J8" s="163"/>
      <c r="K8" s="159"/>
      <c r="L8" s="159"/>
      <c r="M8" s="159"/>
      <c r="N8" s="164"/>
      <c r="O8" s="163" t="s">
        <v>54</v>
      </c>
      <c r="P8" s="163">
        <v>5.63</v>
      </c>
      <c r="Q8" s="163" t="s">
        <v>54</v>
      </c>
      <c r="R8" s="163" t="s">
        <v>54</v>
      </c>
      <c r="S8" s="266">
        <v>99.4</v>
      </c>
      <c r="T8" s="267"/>
      <c r="U8" s="267"/>
      <c r="V8" s="267"/>
      <c r="W8" s="267"/>
      <c r="X8" s="163" t="s">
        <v>54</v>
      </c>
      <c r="Y8" s="260"/>
    </row>
    <row r="9" spans="1:25" ht="45.75" customHeight="1" x14ac:dyDescent="0.2">
      <c r="A9" s="161" t="s">
        <v>240</v>
      </c>
      <c r="B9" s="162" t="s">
        <v>229</v>
      </c>
      <c r="C9" s="260"/>
      <c r="D9" s="163"/>
      <c r="E9" s="163"/>
      <c r="F9" s="163"/>
      <c r="G9" s="163"/>
      <c r="H9" s="163"/>
      <c r="I9" s="163"/>
      <c r="J9" s="163"/>
      <c r="K9" s="159"/>
      <c r="L9" s="159"/>
      <c r="M9" s="159"/>
      <c r="N9" s="164"/>
      <c r="O9" s="163" t="s">
        <v>54</v>
      </c>
      <c r="P9" s="163">
        <v>3.79</v>
      </c>
      <c r="Q9" s="163" t="s">
        <v>54</v>
      </c>
      <c r="R9" s="163" t="s">
        <v>54</v>
      </c>
      <c r="S9" s="266" t="s">
        <v>54</v>
      </c>
      <c r="T9" s="267"/>
      <c r="U9" s="267"/>
      <c r="V9" s="267"/>
      <c r="W9" s="267"/>
      <c r="X9" s="163" t="s">
        <v>54</v>
      </c>
      <c r="Y9" s="260"/>
    </row>
    <row r="10" spans="1:25" ht="47.25" x14ac:dyDescent="0.2">
      <c r="A10" s="161" t="s">
        <v>241</v>
      </c>
      <c r="B10" s="162" t="s">
        <v>230</v>
      </c>
      <c r="C10" s="260"/>
      <c r="D10" s="163"/>
      <c r="E10" s="163"/>
      <c r="F10" s="163"/>
      <c r="G10" s="163"/>
      <c r="H10" s="163"/>
      <c r="I10" s="163"/>
      <c r="J10" s="163"/>
      <c r="K10" s="159"/>
      <c r="L10" s="159"/>
      <c r="M10" s="159"/>
      <c r="N10" s="164"/>
      <c r="O10" s="163" t="s">
        <v>54</v>
      </c>
      <c r="P10" s="163">
        <v>1.96</v>
      </c>
      <c r="Q10" s="163" t="s">
        <v>54</v>
      </c>
      <c r="R10" s="163" t="s">
        <v>54</v>
      </c>
      <c r="S10" s="266" t="s">
        <v>54</v>
      </c>
      <c r="T10" s="267"/>
      <c r="U10" s="267"/>
      <c r="V10" s="267"/>
      <c r="W10" s="267"/>
      <c r="X10" s="163" t="s">
        <v>54</v>
      </c>
      <c r="Y10" s="260"/>
    </row>
    <row r="11" spans="1:25" ht="15.75" x14ac:dyDescent="0.2">
      <c r="A11" s="161" t="s">
        <v>242</v>
      </c>
      <c r="B11" s="162" t="s">
        <v>184</v>
      </c>
      <c r="C11" s="260"/>
      <c r="D11" s="163"/>
      <c r="E11" s="163"/>
      <c r="F11" s="163"/>
      <c r="G11" s="163"/>
      <c r="H11" s="163"/>
      <c r="I11" s="163">
        <v>11.3</v>
      </c>
      <c r="J11" s="163"/>
      <c r="K11" s="159">
        <v>11.3</v>
      </c>
      <c r="L11" s="159">
        <v>11.3</v>
      </c>
      <c r="M11" s="159">
        <v>11.3</v>
      </c>
      <c r="N11" s="159">
        <v>11.3</v>
      </c>
      <c r="O11" s="163" t="s">
        <v>54</v>
      </c>
      <c r="P11" s="163" t="s">
        <v>54</v>
      </c>
      <c r="Q11" s="163" t="s">
        <v>54</v>
      </c>
      <c r="R11" s="163">
        <v>11.3</v>
      </c>
      <c r="S11" s="266" t="s">
        <v>54</v>
      </c>
      <c r="T11" s="267"/>
      <c r="U11" s="267"/>
      <c r="V11" s="267"/>
      <c r="W11" s="267"/>
      <c r="X11" s="163" t="s">
        <v>54</v>
      </c>
      <c r="Y11" s="260"/>
    </row>
    <row r="12" spans="1:25" ht="15.75" x14ac:dyDescent="0.2">
      <c r="A12" s="161" t="s">
        <v>243</v>
      </c>
      <c r="B12" s="162" t="s">
        <v>185</v>
      </c>
      <c r="C12" s="260"/>
      <c r="D12" s="163"/>
      <c r="E12" s="163"/>
      <c r="F12" s="163"/>
      <c r="G12" s="163"/>
      <c r="H12" s="163"/>
      <c r="I12" s="163">
        <v>16.600000000000001</v>
      </c>
      <c r="J12" s="163"/>
      <c r="K12" s="159">
        <v>16.600000000000001</v>
      </c>
      <c r="L12" s="159">
        <v>16.600000000000001</v>
      </c>
      <c r="M12" s="159">
        <v>16.600000000000001</v>
      </c>
      <c r="N12" s="159">
        <v>16.600000000000001</v>
      </c>
      <c r="O12" s="163" t="s">
        <v>54</v>
      </c>
      <c r="P12" s="163" t="s">
        <v>54</v>
      </c>
      <c r="Q12" s="163" t="s">
        <v>54</v>
      </c>
      <c r="R12" s="163">
        <v>16.600000000000001</v>
      </c>
      <c r="S12" s="266" t="s">
        <v>54</v>
      </c>
      <c r="T12" s="267"/>
      <c r="U12" s="267"/>
      <c r="V12" s="267"/>
      <c r="W12" s="267"/>
      <c r="X12" s="163" t="s">
        <v>54</v>
      </c>
      <c r="Y12" s="260"/>
    </row>
    <row r="13" spans="1:25" ht="31.5" x14ac:dyDescent="0.2">
      <c r="A13" s="161" t="s">
        <v>244</v>
      </c>
      <c r="B13" s="162" t="s">
        <v>247</v>
      </c>
      <c r="C13" s="261"/>
      <c r="D13" s="163"/>
      <c r="E13" s="163"/>
      <c r="F13" s="163"/>
      <c r="G13" s="163"/>
      <c r="H13" s="163"/>
      <c r="I13" s="163">
        <v>5.3</v>
      </c>
      <c r="J13" s="163"/>
      <c r="K13" s="159">
        <v>5.3</v>
      </c>
      <c r="L13" s="159">
        <v>5.3</v>
      </c>
      <c r="M13" s="159">
        <v>5.3</v>
      </c>
      <c r="N13" s="159">
        <v>5.3</v>
      </c>
      <c r="O13" s="163" t="s">
        <v>54</v>
      </c>
      <c r="P13" s="163" t="s">
        <v>54</v>
      </c>
      <c r="Q13" s="163" t="s">
        <v>54</v>
      </c>
      <c r="R13" s="163">
        <v>5.3</v>
      </c>
      <c r="S13" s="266" t="s">
        <v>54</v>
      </c>
      <c r="T13" s="267"/>
      <c r="U13" s="267"/>
      <c r="V13" s="267"/>
      <c r="W13" s="267"/>
      <c r="X13" s="163" t="s">
        <v>54</v>
      </c>
      <c r="Y13" s="260"/>
    </row>
    <row r="14" spans="1:25" ht="31.5" x14ac:dyDescent="0.2">
      <c r="A14" s="161" t="s">
        <v>245</v>
      </c>
      <c r="B14" s="162" t="s">
        <v>187</v>
      </c>
      <c r="C14" s="163" t="s">
        <v>200</v>
      </c>
      <c r="D14" s="163"/>
      <c r="E14" s="163"/>
      <c r="F14" s="163"/>
      <c r="G14" s="163"/>
      <c r="H14" s="163"/>
      <c r="I14" s="163">
        <v>12</v>
      </c>
      <c r="J14" s="163"/>
      <c r="K14" s="165">
        <v>12</v>
      </c>
      <c r="L14" s="165">
        <v>12</v>
      </c>
      <c r="M14" s="165">
        <v>12</v>
      </c>
      <c r="N14" s="165">
        <v>12</v>
      </c>
      <c r="O14" s="163" t="s">
        <v>54</v>
      </c>
      <c r="P14" s="163" t="s">
        <v>54</v>
      </c>
      <c r="Q14" s="163" t="s">
        <v>54</v>
      </c>
      <c r="R14" s="166">
        <v>12</v>
      </c>
      <c r="S14" s="266" t="s">
        <v>54</v>
      </c>
      <c r="T14" s="267"/>
      <c r="U14" s="267"/>
      <c r="V14" s="267"/>
      <c r="W14" s="267"/>
      <c r="X14" s="163" t="s">
        <v>54</v>
      </c>
      <c r="Y14" s="260"/>
    </row>
    <row r="15" spans="1:25" ht="33.75" customHeight="1" x14ac:dyDescent="0.25">
      <c r="A15" s="167" t="s">
        <v>246</v>
      </c>
      <c r="B15" s="162" t="s">
        <v>232</v>
      </c>
      <c r="C15" s="268" t="s">
        <v>262</v>
      </c>
      <c r="D15" s="168"/>
      <c r="E15" s="169"/>
      <c r="F15" s="169"/>
      <c r="G15" s="169"/>
      <c r="H15" s="169"/>
      <c r="I15" s="168"/>
      <c r="J15" s="168"/>
      <c r="K15" s="170"/>
      <c r="L15" s="170"/>
      <c r="M15" s="170"/>
      <c r="N15" s="171"/>
      <c r="O15" s="163" t="s">
        <v>54</v>
      </c>
      <c r="P15" s="163" t="s">
        <v>54</v>
      </c>
      <c r="Q15" s="163" t="s">
        <v>54</v>
      </c>
      <c r="R15" s="163" t="s">
        <v>54</v>
      </c>
      <c r="S15" s="266" t="s">
        <v>54</v>
      </c>
      <c r="T15" s="267"/>
      <c r="U15" s="267"/>
      <c r="V15" s="267"/>
      <c r="W15" s="267"/>
      <c r="X15" s="163">
        <v>1.8499999999999999E-2</v>
      </c>
      <c r="Y15" s="268" t="s">
        <v>264</v>
      </c>
    </row>
    <row r="16" spans="1:25" ht="39.75" customHeight="1" x14ac:dyDescent="0.25">
      <c r="A16" s="167" t="s">
        <v>251</v>
      </c>
      <c r="B16" s="162" t="s">
        <v>233</v>
      </c>
      <c r="C16" s="268"/>
      <c r="D16" s="168"/>
      <c r="E16" s="169"/>
      <c r="F16" s="169"/>
      <c r="G16" s="169"/>
      <c r="H16" s="169"/>
      <c r="I16" s="168"/>
      <c r="J16" s="168"/>
      <c r="K16" s="170"/>
      <c r="L16" s="170"/>
      <c r="M16" s="170"/>
      <c r="N16" s="171"/>
      <c r="O16" s="163" t="s">
        <v>54</v>
      </c>
      <c r="P16" s="163" t="s">
        <v>54</v>
      </c>
      <c r="Q16" s="163" t="s">
        <v>54</v>
      </c>
      <c r="R16" s="163" t="s">
        <v>54</v>
      </c>
      <c r="S16" s="266" t="s">
        <v>54</v>
      </c>
      <c r="T16" s="267"/>
      <c r="U16" s="267"/>
      <c r="V16" s="267"/>
      <c r="W16" s="267"/>
      <c r="X16" s="163">
        <v>1.54E-2</v>
      </c>
      <c r="Y16" s="268"/>
    </row>
    <row r="17" spans="1:25" ht="30" customHeight="1" x14ac:dyDescent="0.25">
      <c r="A17" s="167" t="s">
        <v>252</v>
      </c>
      <c r="B17" s="162" t="s">
        <v>234</v>
      </c>
      <c r="C17" s="268"/>
      <c r="D17" s="168"/>
      <c r="E17" s="169"/>
      <c r="F17" s="169"/>
      <c r="G17" s="169"/>
      <c r="H17" s="169"/>
      <c r="I17" s="168"/>
      <c r="J17" s="168"/>
      <c r="K17" s="170"/>
      <c r="L17" s="170"/>
      <c r="M17" s="170"/>
      <c r="N17" s="171"/>
      <c r="O17" s="163" t="s">
        <v>54</v>
      </c>
      <c r="P17" s="163" t="s">
        <v>54</v>
      </c>
      <c r="Q17" s="163" t="s">
        <v>54</v>
      </c>
      <c r="R17" s="163" t="s">
        <v>54</v>
      </c>
      <c r="S17" s="266" t="s">
        <v>54</v>
      </c>
      <c r="T17" s="267"/>
      <c r="U17" s="267"/>
      <c r="V17" s="267"/>
      <c r="W17" s="267"/>
      <c r="X17" s="163">
        <v>1.3599999999999999E-2</v>
      </c>
      <c r="Y17" s="268"/>
    </row>
    <row r="18" spans="1:25" ht="15.75" x14ac:dyDescent="0.25">
      <c r="A18" s="167" t="s">
        <v>258</v>
      </c>
      <c r="B18" s="269" t="s">
        <v>254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1"/>
      <c r="Y18" s="163"/>
    </row>
    <row r="19" spans="1:25" ht="15.75" x14ac:dyDescent="0.25">
      <c r="A19" s="167"/>
      <c r="B19" s="162" t="s">
        <v>259</v>
      </c>
      <c r="C19" s="268" t="s">
        <v>263</v>
      </c>
      <c r="D19" s="168"/>
      <c r="E19" s="169"/>
      <c r="F19" s="169"/>
      <c r="G19" s="169"/>
      <c r="H19" s="169"/>
      <c r="I19" s="168"/>
      <c r="J19" s="168"/>
      <c r="K19" s="170"/>
      <c r="L19" s="170"/>
      <c r="M19" s="170"/>
      <c r="N19" s="171"/>
      <c r="O19" s="163" t="s">
        <v>54</v>
      </c>
      <c r="P19" s="163" t="s">
        <v>54</v>
      </c>
      <c r="Q19" s="163" t="s">
        <v>54</v>
      </c>
      <c r="R19" s="163" t="s">
        <v>54</v>
      </c>
      <c r="S19" s="156">
        <v>97</v>
      </c>
      <c r="T19" s="156">
        <v>60</v>
      </c>
      <c r="U19" s="156">
        <v>49</v>
      </c>
      <c r="V19" s="156">
        <v>38</v>
      </c>
      <c r="W19" s="156">
        <v>33</v>
      </c>
      <c r="X19" s="163" t="s">
        <v>54</v>
      </c>
      <c r="Y19" s="259" t="s">
        <v>264</v>
      </c>
    </row>
    <row r="20" spans="1:25" ht="15.75" x14ac:dyDescent="0.25">
      <c r="A20" s="167"/>
      <c r="B20" s="162" t="s">
        <v>260</v>
      </c>
      <c r="C20" s="268"/>
      <c r="D20" s="168"/>
      <c r="E20" s="169"/>
      <c r="F20" s="169"/>
      <c r="G20" s="169"/>
      <c r="H20" s="169"/>
      <c r="I20" s="168"/>
      <c r="J20" s="168"/>
      <c r="K20" s="170"/>
      <c r="L20" s="170"/>
      <c r="M20" s="170"/>
      <c r="N20" s="171"/>
      <c r="O20" s="163" t="s">
        <v>54</v>
      </c>
      <c r="P20" s="163" t="s">
        <v>54</v>
      </c>
      <c r="Q20" s="163" t="s">
        <v>54</v>
      </c>
      <c r="R20" s="163" t="s">
        <v>54</v>
      </c>
      <c r="S20" s="156">
        <v>125</v>
      </c>
      <c r="T20" s="156">
        <v>78</v>
      </c>
      <c r="U20" s="156">
        <v>63</v>
      </c>
      <c r="V20" s="156">
        <v>49</v>
      </c>
      <c r="W20" s="156">
        <v>43</v>
      </c>
      <c r="X20" s="163" t="s">
        <v>54</v>
      </c>
      <c r="Y20" s="260"/>
    </row>
    <row r="21" spans="1:25" ht="15.75" x14ac:dyDescent="0.25">
      <c r="A21" s="167"/>
      <c r="B21" s="162" t="s">
        <v>261</v>
      </c>
      <c r="C21" s="268"/>
      <c r="D21" s="168"/>
      <c r="E21" s="169"/>
      <c r="F21" s="169"/>
      <c r="G21" s="169"/>
      <c r="H21" s="169"/>
      <c r="I21" s="168"/>
      <c r="J21" s="168"/>
      <c r="K21" s="170"/>
      <c r="L21" s="170"/>
      <c r="M21" s="170"/>
      <c r="N21" s="171"/>
      <c r="O21" s="163" t="s">
        <v>54</v>
      </c>
      <c r="P21" s="163" t="s">
        <v>54</v>
      </c>
      <c r="Q21" s="163" t="s">
        <v>54</v>
      </c>
      <c r="R21" s="163" t="s">
        <v>54</v>
      </c>
      <c r="S21" s="156">
        <v>142</v>
      </c>
      <c r="T21" s="156">
        <v>88</v>
      </c>
      <c r="U21" s="156">
        <v>71</v>
      </c>
      <c r="V21" s="156">
        <v>55</v>
      </c>
      <c r="W21" s="156">
        <v>48</v>
      </c>
      <c r="X21" s="163" t="s">
        <v>54</v>
      </c>
      <c r="Y21" s="260"/>
    </row>
    <row r="22" spans="1:25" ht="15.75" x14ac:dyDescent="0.25">
      <c r="A22" s="167"/>
      <c r="B22" s="162" t="s">
        <v>256</v>
      </c>
      <c r="C22" s="268"/>
      <c r="D22" s="168"/>
      <c r="E22" s="169"/>
      <c r="F22" s="169"/>
      <c r="G22" s="169"/>
      <c r="H22" s="169"/>
      <c r="I22" s="168"/>
      <c r="J22" s="168"/>
      <c r="K22" s="170"/>
      <c r="L22" s="170"/>
      <c r="M22" s="170"/>
      <c r="N22" s="171"/>
      <c r="O22" s="163" t="s">
        <v>54</v>
      </c>
      <c r="P22" s="163" t="s">
        <v>54</v>
      </c>
      <c r="Q22" s="163" t="s">
        <v>54</v>
      </c>
      <c r="R22" s="163" t="s">
        <v>54</v>
      </c>
      <c r="S22" s="156">
        <v>153</v>
      </c>
      <c r="T22" s="156">
        <v>95</v>
      </c>
      <c r="U22" s="156">
        <v>77</v>
      </c>
      <c r="V22" s="156">
        <v>60</v>
      </c>
      <c r="W22" s="156">
        <v>52</v>
      </c>
      <c r="X22" s="163" t="s">
        <v>54</v>
      </c>
      <c r="Y22" s="261"/>
    </row>
    <row r="23" spans="1:25" ht="15.75" x14ac:dyDescent="0.25">
      <c r="A23" s="167" t="s">
        <v>257</v>
      </c>
      <c r="B23" s="272" t="s">
        <v>255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163"/>
    </row>
    <row r="24" spans="1:25" ht="15.75" customHeight="1" x14ac:dyDescent="0.25">
      <c r="A24" s="167"/>
      <c r="B24" s="162" t="s">
        <v>259</v>
      </c>
      <c r="C24" s="268" t="s">
        <v>263</v>
      </c>
      <c r="D24" s="168"/>
      <c r="E24" s="169"/>
      <c r="F24" s="169"/>
      <c r="G24" s="169"/>
      <c r="H24" s="169"/>
      <c r="I24" s="168"/>
      <c r="J24" s="168"/>
      <c r="K24" s="170"/>
      <c r="L24" s="170"/>
      <c r="M24" s="170"/>
      <c r="N24" s="171"/>
      <c r="O24" s="163" t="s">
        <v>54</v>
      </c>
      <c r="P24" s="163" t="s">
        <v>54</v>
      </c>
      <c r="Q24" s="163" t="s">
        <v>54</v>
      </c>
      <c r="R24" s="163" t="s">
        <v>54</v>
      </c>
      <c r="S24" s="156">
        <v>147</v>
      </c>
      <c r="T24" s="156">
        <v>91</v>
      </c>
      <c r="U24" s="156">
        <v>74</v>
      </c>
      <c r="V24" s="156">
        <v>57</v>
      </c>
      <c r="W24" s="156">
        <v>50</v>
      </c>
      <c r="X24" s="163" t="s">
        <v>54</v>
      </c>
      <c r="Y24" s="259" t="s">
        <v>264</v>
      </c>
    </row>
    <row r="25" spans="1:25" ht="15.75" x14ac:dyDescent="0.25">
      <c r="A25" s="167"/>
      <c r="B25" s="162" t="s">
        <v>260</v>
      </c>
      <c r="C25" s="268"/>
      <c r="D25" s="168"/>
      <c r="E25" s="169"/>
      <c r="F25" s="169"/>
      <c r="G25" s="169"/>
      <c r="H25" s="169"/>
      <c r="I25" s="168"/>
      <c r="J25" s="168"/>
      <c r="K25" s="170"/>
      <c r="L25" s="170"/>
      <c r="M25" s="170"/>
      <c r="N25" s="171"/>
      <c r="O25" s="163" t="s">
        <v>54</v>
      </c>
      <c r="P25" s="163" t="s">
        <v>54</v>
      </c>
      <c r="Q25" s="163" t="s">
        <v>54</v>
      </c>
      <c r="R25" s="163" t="s">
        <v>54</v>
      </c>
      <c r="S25" s="156">
        <v>174</v>
      </c>
      <c r="T25" s="156">
        <v>108</v>
      </c>
      <c r="U25" s="156">
        <v>87</v>
      </c>
      <c r="V25" s="156">
        <v>68</v>
      </c>
      <c r="W25" s="156">
        <v>59</v>
      </c>
      <c r="X25" s="163" t="s">
        <v>54</v>
      </c>
      <c r="Y25" s="260"/>
    </row>
    <row r="26" spans="1:25" ht="15.75" x14ac:dyDescent="0.25">
      <c r="A26" s="167"/>
      <c r="B26" s="162" t="s">
        <v>261</v>
      </c>
      <c r="C26" s="268"/>
      <c r="D26" s="168"/>
      <c r="E26" s="169"/>
      <c r="F26" s="169"/>
      <c r="G26" s="169"/>
      <c r="H26" s="169"/>
      <c r="I26" s="168"/>
      <c r="J26" s="168"/>
      <c r="K26" s="170"/>
      <c r="L26" s="170"/>
      <c r="M26" s="170"/>
      <c r="N26" s="171"/>
      <c r="O26" s="163" t="s">
        <v>54</v>
      </c>
      <c r="P26" s="163" t="s">
        <v>54</v>
      </c>
      <c r="Q26" s="163" t="s">
        <v>54</v>
      </c>
      <c r="R26" s="163" t="s">
        <v>54</v>
      </c>
      <c r="S26" s="156">
        <v>190</v>
      </c>
      <c r="T26" s="156">
        <v>118</v>
      </c>
      <c r="U26" s="156">
        <v>95</v>
      </c>
      <c r="V26" s="156">
        <v>74</v>
      </c>
      <c r="W26" s="156">
        <v>64</v>
      </c>
      <c r="X26" s="163" t="s">
        <v>54</v>
      </c>
      <c r="Y26" s="260"/>
    </row>
    <row r="27" spans="1:25" ht="15.75" x14ac:dyDescent="0.25">
      <c r="A27" s="167"/>
      <c r="B27" s="162" t="s">
        <v>256</v>
      </c>
      <c r="C27" s="268"/>
      <c r="D27" s="168"/>
      <c r="E27" s="169"/>
      <c r="F27" s="169"/>
      <c r="G27" s="169"/>
      <c r="H27" s="169"/>
      <c r="I27" s="168"/>
      <c r="J27" s="168"/>
      <c r="K27" s="170"/>
      <c r="L27" s="170"/>
      <c r="M27" s="170"/>
      <c r="N27" s="171"/>
      <c r="O27" s="163" t="s">
        <v>54</v>
      </c>
      <c r="P27" s="163" t="s">
        <v>54</v>
      </c>
      <c r="Q27" s="163" t="s">
        <v>54</v>
      </c>
      <c r="R27" s="163" t="s">
        <v>54</v>
      </c>
      <c r="S27" s="156">
        <v>201</v>
      </c>
      <c r="T27" s="156">
        <v>125</v>
      </c>
      <c r="U27" s="156">
        <v>101</v>
      </c>
      <c r="V27" s="156">
        <v>79</v>
      </c>
      <c r="W27" s="156">
        <v>68</v>
      </c>
      <c r="X27" s="163" t="s">
        <v>54</v>
      </c>
      <c r="Y27" s="261"/>
    </row>
    <row r="35" spans="2:2" x14ac:dyDescent="0.2">
      <c r="B35" s="173"/>
    </row>
  </sheetData>
  <mergeCells count="26">
    <mergeCell ref="Y15:Y17"/>
    <mergeCell ref="C24:C27"/>
    <mergeCell ref="C19:C22"/>
    <mergeCell ref="B18:X18"/>
    <mergeCell ref="B23:X23"/>
    <mergeCell ref="Y19:Y22"/>
    <mergeCell ref="Y24:Y27"/>
    <mergeCell ref="S15:W15"/>
    <mergeCell ref="S16:W16"/>
    <mergeCell ref="S17:W17"/>
    <mergeCell ref="C15:C17"/>
    <mergeCell ref="A1:Y1"/>
    <mergeCell ref="C5:C13"/>
    <mergeCell ref="Y5:Y14"/>
    <mergeCell ref="B4:Y4"/>
    <mergeCell ref="S3:W3"/>
    <mergeCell ref="S5:W5"/>
    <mergeCell ref="S6:W6"/>
    <mergeCell ref="S7:W7"/>
    <mergeCell ref="S8:W8"/>
    <mergeCell ref="S9:W9"/>
    <mergeCell ref="S10:W10"/>
    <mergeCell ref="S11:W11"/>
    <mergeCell ref="S12:W12"/>
    <mergeCell ref="S13:W13"/>
    <mergeCell ref="S14:W14"/>
  </mergeCells>
  <pageMargins left="0.47" right="0.19685039370078741" top="0.17" bottom="0.15748031496062992" header="0.19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Лист1</vt:lpstr>
      <vt:lpstr>2012</vt:lpstr>
      <vt:lpstr>2013</vt:lpstr>
      <vt:lpstr>2013 (2)</vt:lpstr>
      <vt:lpstr>2015-2016</vt:lpstr>
      <vt:lpstr>2014-2015 (2)</vt:lpstr>
      <vt:lpstr>2016-2017</vt:lpstr>
      <vt:lpstr>2018</vt:lpstr>
      <vt:lpstr>'2012'!Заголовки_для_печати</vt:lpstr>
      <vt:lpstr>'2013'!Заголовки_для_печати</vt:lpstr>
      <vt:lpstr>'2013 (2)'!Заголовки_для_печати</vt:lpstr>
      <vt:lpstr>'2014-2015 (2)'!Заголовки_для_печати</vt:lpstr>
      <vt:lpstr>Лист1!Заголовки_для_печати</vt:lpstr>
      <vt:lpstr>'2014-2015 (2)'!Область_печати</vt:lpstr>
      <vt:lpstr>'2015-2016'!Область_печати</vt:lpstr>
      <vt:lpstr>'2016-2017'!Область_печати</vt:lpstr>
      <vt:lpstr>'2018'!Область_печати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</dc:creator>
  <cp:lastModifiedBy>Моисеев Дмитрий Викторович</cp:lastModifiedBy>
  <cp:lastPrinted>2017-01-20T12:04:47Z</cp:lastPrinted>
  <dcterms:created xsi:type="dcterms:W3CDTF">2010-06-30T11:18:40Z</dcterms:created>
  <dcterms:modified xsi:type="dcterms:W3CDTF">2019-01-23T13:19:41Z</dcterms:modified>
</cp:coreProperties>
</file>