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95" windowHeight="7935" activeTab="2"/>
  </bookViews>
  <sheets>
    <sheet name="для Л.В.19г" sheetId="1" r:id="rId1"/>
    <sheet name="план на21г." sheetId="2" r:id="rId2"/>
    <sheet name="отчет" sheetId="3" r:id="rId3"/>
    <sheet name="отч.20г.отправ." sheetId="4" r:id="rId4"/>
  </sheets>
  <definedNames/>
  <calcPr fullCalcOnLoad="1"/>
</workbook>
</file>

<file path=xl/sharedStrings.xml><?xml version="1.0" encoding="utf-8"?>
<sst xmlns="http://schemas.openxmlformats.org/spreadsheetml/2006/main" count="973" uniqueCount="369">
  <si>
    <t>адрес</t>
  </si>
  <si>
    <t>№№</t>
  </si>
  <si>
    <t>п/п</t>
  </si>
  <si>
    <t>Адрес</t>
  </si>
  <si>
    <t>ул.Абрикосовая,18</t>
  </si>
  <si>
    <t>абр.18</t>
  </si>
  <si>
    <t>ул.Абрикосовая,23а</t>
  </si>
  <si>
    <t>ул.Абрикосовая,25</t>
  </si>
  <si>
    <t>абр.25</t>
  </si>
  <si>
    <t>ул.Вишневая, 4</t>
  </si>
  <si>
    <t>в.4</t>
  </si>
  <si>
    <t xml:space="preserve">        ул.Вишневая,10</t>
  </si>
  <si>
    <t>в.10</t>
  </si>
  <si>
    <t xml:space="preserve">        ул.Вишневая,10/7</t>
  </si>
  <si>
    <t>в10/7</t>
  </si>
  <si>
    <t xml:space="preserve">        ул.Вишневая,10/8</t>
  </si>
  <si>
    <t>в10/8</t>
  </si>
  <si>
    <t>ул.Вишневая,12</t>
  </si>
  <si>
    <t>в.12</t>
  </si>
  <si>
    <t>ул.Вишневая,16</t>
  </si>
  <si>
    <t>В16</t>
  </si>
  <si>
    <t>ул.Вишневая,17</t>
  </si>
  <si>
    <t>в.17</t>
  </si>
  <si>
    <t>ул.Вишневая,19</t>
  </si>
  <si>
    <t>в.19</t>
  </si>
  <si>
    <t>ул.Вишневая,21</t>
  </si>
  <si>
    <t>в.21</t>
  </si>
  <si>
    <t>ул.Вишневая,22</t>
  </si>
  <si>
    <t>в.22</t>
  </si>
  <si>
    <t>ул.Вишневая,23</t>
  </si>
  <si>
    <t>в.23</t>
  </si>
  <si>
    <t>ул.Вишневая,24</t>
  </si>
  <si>
    <t>в.24</t>
  </si>
  <si>
    <t>ул.Вишневая,25</t>
  </si>
  <si>
    <t>в.25</t>
  </si>
  <si>
    <t>ул.Вишневая,26</t>
  </si>
  <si>
    <t>в.26</t>
  </si>
  <si>
    <t>ул.Вишневая,27</t>
  </si>
  <si>
    <t>в.27</t>
  </si>
  <si>
    <t>ул.Вишневая,28</t>
  </si>
  <si>
    <t>в.28</t>
  </si>
  <si>
    <t>ул.Вишневая,30</t>
  </si>
  <si>
    <t>в.30</t>
  </si>
  <si>
    <t>ул.Вишневая,31</t>
  </si>
  <si>
    <t>в31</t>
  </si>
  <si>
    <t>ул.Вишневая,32</t>
  </si>
  <si>
    <t>в.32</t>
  </si>
  <si>
    <t>ул.Вишневая,34</t>
  </si>
  <si>
    <t>в.34</t>
  </si>
  <si>
    <t>ул.Вишневая,36</t>
  </si>
  <si>
    <t>в.36</t>
  </si>
  <si>
    <t xml:space="preserve">       ул.Макаренко,18</t>
  </si>
  <si>
    <t xml:space="preserve">       ул.Макаренко,19</t>
  </si>
  <si>
    <t>м.19</t>
  </si>
  <si>
    <t>ул.Макаренко,28</t>
  </si>
  <si>
    <t>м.28</t>
  </si>
  <si>
    <t>ул.Макаренко,30</t>
  </si>
  <si>
    <t>м.30</t>
  </si>
  <si>
    <t>ул.Макаренко,39</t>
  </si>
  <si>
    <t>м.39</t>
  </si>
  <si>
    <t>ул.Макаренко,41</t>
  </si>
  <si>
    <t>м.41</t>
  </si>
  <si>
    <t>ул.Макаренко,45</t>
  </si>
  <si>
    <t>м.45</t>
  </si>
  <si>
    <t>ул.Макаренко,47</t>
  </si>
  <si>
    <t>м.47</t>
  </si>
  <si>
    <t>ул.Мак/Бот.34/18</t>
  </si>
  <si>
    <t>ул.Труда,3</t>
  </si>
  <si>
    <t>т.3</t>
  </si>
  <si>
    <t>ул.Труда,4</t>
  </si>
  <si>
    <t>т.4</t>
  </si>
  <si>
    <t>ул.Труда,10</t>
  </si>
  <si>
    <t>т.10</t>
  </si>
  <si>
    <t>ул.Труда,13</t>
  </si>
  <si>
    <t>т.13</t>
  </si>
  <si>
    <t>ул.Труда,15</t>
  </si>
  <si>
    <t>т.15</t>
  </si>
  <si>
    <t>ул.Труда,17/1</t>
  </si>
  <si>
    <t>т.17/1</t>
  </si>
  <si>
    <t>ул.Труда,17/2</t>
  </si>
  <si>
    <t>т.17/2</t>
  </si>
  <si>
    <t>ул.Труда,18</t>
  </si>
  <si>
    <t>т.18</t>
  </si>
  <si>
    <t>ул.Труда,21</t>
  </si>
  <si>
    <t>т.21</t>
  </si>
  <si>
    <t>ул.Труда,23</t>
  </si>
  <si>
    <t>т.23</t>
  </si>
  <si>
    <t>ул.Труда,27</t>
  </si>
  <si>
    <t>т.27</t>
  </si>
  <si>
    <t>ул.Пластунская,100</t>
  </si>
  <si>
    <t>пл.100</t>
  </si>
  <si>
    <t>ул.Пластунская,177</t>
  </si>
  <si>
    <t>пл.177</t>
  </si>
  <si>
    <t>ул.Пластунская,179А</t>
  </si>
  <si>
    <t>пл.179а</t>
  </si>
  <si>
    <t>ул.Пластунская,181</t>
  </si>
  <si>
    <t>пл.181</t>
  </si>
  <si>
    <t>ул.Пластунская,181А</t>
  </si>
  <si>
    <t>ул.Пластунская,187</t>
  </si>
  <si>
    <t>пл.187</t>
  </si>
  <si>
    <t>ул.Пластунская,191</t>
  </si>
  <si>
    <t>пл.191</t>
  </si>
  <si>
    <t>ВЛКСМ,16</t>
  </si>
  <si>
    <t>влксм16</t>
  </si>
  <si>
    <t>ВЛКСМ,14</t>
  </si>
  <si>
    <t>Абрикосовая,7</t>
  </si>
  <si>
    <t>пл.181а</t>
  </si>
  <si>
    <t>№ п/п</t>
  </si>
  <si>
    <t>Адрес объекта жилого фонда</t>
  </si>
  <si>
    <t>ул.Макаренко,19</t>
  </si>
  <si>
    <t>Виды работ</t>
  </si>
  <si>
    <t>А.Работы ,выполнен.по обслуж.и содер.ж.д.(сантех)</t>
  </si>
  <si>
    <t>1.Устранение незначит.неисправн.систем водопр.и канал.</t>
  </si>
  <si>
    <t>2.Устранение незначит.неисправн.систем отопл.</t>
  </si>
  <si>
    <t>3.Расконсервация и консерв.системы отопления и ГВС</t>
  </si>
  <si>
    <t>Подготовка мкд к сезонной эксплуатации</t>
  </si>
  <si>
    <t>1. Промывка систем отопления</t>
  </si>
  <si>
    <t>2.Гидравлическое испытание систем ЦО</t>
  </si>
  <si>
    <t>Б.Работы ,выполнен.по обслуж.и содер.ж.д.(электр.)</t>
  </si>
  <si>
    <t>1.Устранение незначит.неисправн.электроустановок</t>
  </si>
  <si>
    <t>2.Проверка профилактических испытаний электрооборудов.</t>
  </si>
  <si>
    <t>В.Работы,выполненные при подготовке ж.д.к эксплуа.в весен.-летний период</t>
  </si>
  <si>
    <t>1.Работы по устраненнию мелких неисправн.констр.элем.</t>
  </si>
  <si>
    <t>2.Прочистка и укрепл.водост.труб.Осмотр крыши.</t>
  </si>
  <si>
    <t>3.Проверка наличия тяги дымоуд.</t>
  </si>
  <si>
    <t>Д.Договорные обязательства</t>
  </si>
  <si>
    <t>1.Дератизация</t>
  </si>
  <si>
    <t>2.Дезинсекция</t>
  </si>
  <si>
    <t>3.Аварийное обслуживание</t>
  </si>
  <si>
    <t>4.Техническое обслуживание теплоузл.</t>
  </si>
  <si>
    <t>6.Поверка приборов учета</t>
  </si>
  <si>
    <t>7.Транспортные расходы</t>
  </si>
  <si>
    <t>8.Технич.обслуж.газового оборудов.</t>
  </si>
  <si>
    <t>Г.Работы по санитарному содерж.придом.тер-ии и помещений общего имущества</t>
  </si>
  <si>
    <t>1.Уборка придомовой территории</t>
  </si>
  <si>
    <t>Подметание земельн.участка</t>
  </si>
  <si>
    <t>заготовка песка</t>
  </si>
  <si>
    <t>выкашивание травы</t>
  </si>
  <si>
    <t>кронирование деревьев,благоуст.тер-ии</t>
  </si>
  <si>
    <t>доп.оплата дв.</t>
  </si>
  <si>
    <t>Содержание детской площадки</t>
  </si>
  <si>
    <t>2.Уборка помещений</t>
  </si>
  <si>
    <t>Подметание лестн.площадок и маршей</t>
  </si>
  <si>
    <t>Мытье кабин лифта</t>
  </si>
  <si>
    <t>Уборка мусоропроводов</t>
  </si>
  <si>
    <t>Подготовка уборочного специнвентаря</t>
  </si>
  <si>
    <t>доп.оплата уб.л/кл.</t>
  </si>
  <si>
    <t>Е.Работы по текущему ремонту</t>
  </si>
  <si>
    <t>Обслуживание внешних сетей</t>
  </si>
  <si>
    <t>Услуги сторонних организаций(банк,почта)</t>
  </si>
  <si>
    <t>Услуги управления</t>
  </si>
  <si>
    <t>Налог</t>
  </si>
  <si>
    <t>ИТОГО</t>
  </si>
  <si>
    <t>-</t>
  </si>
  <si>
    <t>Абрикосовая,18</t>
  </si>
  <si>
    <t>Абрикосовая,23а</t>
  </si>
  <si>
    <t>Абрикосовая,25</t>
  </si>
  <si>
    <t>Вишневая ,4</t>
  </si>
  <si>
    <t>Вишневая ,10</t>
  </si>
  <si>
    <t>Вишневая ,10/7</t>
  </si>
  <si>
    <t>Вишневая ,10/8</t>
  </si>
  <si>
    <t>Вишневая ,12</t>
  </si>
  <si>
    <t>Вишневая ,16</t>
  </si>
  <si>
    <t>Вишневая ,17</t>
  </si>
  <si>
    <t>Цена работ</t>
  </si>
  <si>
    <t>Обьем(площадь жилых и нежил.помещений)</t>
  </si>
  <si>
    <t>Кол-во (количество месяцев)</t>
  </si>
  <si>
    <t>Итого-стоимость, руб.</t>
  </si>
  <si>
    <t>Вишневая ,19</t>
  </si>
  <si>
    <t>Вишневая 21</t>
  </si>
  <si>
    <t>Вишневая 22</t>
  </si>
  <si>
    <t>Вишневая 23</t>
  </si>
  <si>
    <t>Вишневая 24</t>
  </si>
  <si>
    <t>Вишневая 25</t>
  </si>
  <si>
    <t>Вишневая 26</t>
  </si>
  <si>
    <t>Вишневая 27</t>
  </si>
  <si>
    <t>Вишневая 28</t>
  </si>
  <si>
    <t>Вишневая 30</t>
  </si>
  <si>
    <t>Вишневая 31</t>
  </si>
  <si>
    <t>Вишневая 32</t>
  </si>
  <si>
    <t>Вишневая 34</t>
  </si>
  <si>
    <t>Вишневая 36</t>
  </si>
  <si>
    <t>Макаренко, 13/2</t>
  </si>
  <si>
    <t>Макаренко, 18</t>
  </si>
  <si>
    <t>Макаренко, 19</t>
  </si>
  <si>
    <t>Макаренко, 28</t>
  </si>
  <si>
    <t>Макаренко, 30</t>
  </si>
  <si>
    <t>Макаренко, 39</t>
  </si>
  <si>
    <t>Макаренко, 41</t>
  </si>
  <si>
    <t>Макаренко, 45</t>
  </si>
  <si>
    <t>Макаренко, 47</t>
  </si>
  <si>
    <t xml:space="preserve">Макаренко/Ботан.34/18 </t>
  </si>
  <si>
    <t>Труда ,3</t>
  </si>
  <si>
    <t>Труда ,4</t>
  </si>
  <si>
    <t>Труда ,10</t>
  </si>
  <si>
    <t>Труда ,15</t>
  </si>
  <si>
    <t>Труда ,17/1</t>
  </si>
  <si>
    <t>Труда ,17/2</t>
  </si>
  <si>
    <t>Труда ,18</t>
  </si>
  <si>
    <t>Труда ,21</t>
  </si>
  <si>
    <t>Труда ,23</t>
  </si>
  <si>
    <t>Труда ,27</t>
  </si>
  <si>
    <t>Пластунская ,100</t>
  </si>
  <si>
    <t>Пластунская ,177</t>
  </si>
  <si>
    <t>Пластунская ,179а</t>
  </si>
  <si>
    <t>Пластунская ,181</t>
  </si>
  <si>
    <t>Пластунская ,181а</t>
  </si>
  <si>
    <t>Пластунская ,187</t>
  </si>
  <si>
    <t>Пластунская ,191</t>
  </si>
  <si>
    <t>60лет ВЛКСМ.14</t>
  </si>
  <si>
    <t>60лет ВЛКСМ.16</t>
  </si>
  <si>
    <t>5.Обслуживание  лифтов</t>
  </si>
  <si>
    <t>Мытье лестн.площадок и маршей,коридоров</t>
  </si>
  <si>
    <t>Работы по пожарной безопасности</t>
  </si>
  <si>
    <t>Услуги управления по предоставлению коммунальных ресурсов,съем показаний,обработка данных, начисление, сбор платежей.</t>
  </si>
  <si>
    <t>Услуги управления по эксплуатации здания (ведение л/с собственников,бухучет,юридическое сопровождение, общее управление, экономические расчеты и анализ.)</t>
  </si>
  <si>
    <t>План</t>
  </si>
  <si>
    <t xml:space="preserve">расходов на содержание и текущий ремонт  объектов жилого фонда </t>
  </si>
  <si>
    <t>площадь</t>
  </si>
  <si>
    <t>А.Работы по выполнению обслужив.и содерж.(сантехнки)</t>
  </si>
  <si>
    <t>1.Устранение незначит. Неисправностей систем водо. И канал.</t>
  </si>
  <si>
    <t>2.Устранение незначит. Неисправностей систем центр.отопл.и ГВС</t>
  </si>
  <si>
    <t>3.Расконсерв.и консерв.сист.отопл.</t>
  </si>
  <si>
    <t>4.Подготовка мкд к сезон.эксплкат.</t>
  </si>
  <si>
    <t>1.Промывка системы отопления</t>
  </si>
  <si>
    <t>2.Гидравлическое испытание системы ЦО</t>
  </si>
  <si>
    <t>Б.Работы по выполнению обслужив.и содерж.(электрики)</t>
  </si>
  <si>
    <t>1.Устранение незначит. Неисправностей электротех.устан.</t>
  </si>
  <si>
    <t>Проверка профилак.испытаний электрооборуд.</t>
  </si>
  <si>
    <t>В.Работы,выпол.при подготовке ж.д.к эксплуат.ввесен.-летн.период</t>
  </si>
  <si>
    <t>1.Работы по устран.неисправ.конструкт.элемент.</t>
  </si>
  <si>
    <t>2.Прочистка и укрепление вод.труб.осмотр кровли</t>
  </si>
  <si>
    <t>3.Проверка наличия в дымовентил.каналах</t>
  </si>
  <si>
    <t>Техническое обслуживание лифтов</t>
  </si>
  <si>
    <t>Техническое обслуживание теплоузлов</t>
  </si>
  <si>
    <t>4.Страхование лифтов</t>
  </si>
  <si>
    <t>5.Поверка приборов учета</t>
  </si>
  <si>
    <t>6.Танспортные расходы</t>
  </si>
  <si>
    <t>7.Техобслужив.газового оборудования</t>
  </si>
  <si>
    <t>Уборка придомовой территории</t>
  </si>
  <si>
    <t>Подметание зем.участка</t>
  </si>
  <si>
    <t>Выкашивание травы</t>
  </si>
  <si>
    <t>Кронирование и обрезка деревьев</t>
  </si>
  <si>
    <t>Уборка помещений</t>
  </si>
  <si>
    <t>пометание лестн.площ.</t>
  </si>
  <si>
    <t>мытье лестнич.площ.</t>
  </si>
  <si>
    <t>мытье лифтов</t>
  </si>
  <si>
    <t>уборка мусоропровода</t>
  </si>
  <si>
    <t>Работы по текущему ремонту</t>
  </si>
  <si>
    <t>Обслуживание внешн.сетей</t>
  </si>
  <si>
    <t>Услуги сторон.организаций(банк,почта)</t>
  </si>
  <si>
    <t>Общеэкспл. расходы</t>
  </si>
  <si>
    <t>Абр,18</t>
  </si>
  <si>
    <t>абр23а</t>
  </si>
  <si>
    <t>абр.23а</t>
  </si>
  <si>
    <t>Абр,23а</t>
  </si>
  <si>
    <t>Абр,25</t>
  </si>
  <si>
    <t>ул.Виш, 4</t>
  </si>
  <si>
    <t xml:space="preserve">    ул.Вишневая,10</t>
  </si>
  <si>
    <t xml:space="preserve">    ул.Виш,10</t>
  </si>
  <si>
    <t>ул.Вишневая,10/7</t>
  </si>
  <si>
    <t xml:space="preserve">    ул.Виш,10/7</t>
  </si>
  <si>
    <t>ул.Вищ.10/7</t>
  </si>
  <si>
    <t>ул.Вишневая,10/8</t>
  </si>
  <si>
    <t xml:space="preserve">    ул.Виш,10/8</t>
  </si>
  <si>
    <t>ул.Вищ.10/8</t>
  </si>
  <si>
    <t>ул.Виш,12</t>
  </si>
  <si>
    <t>ул.Виш,16</t>
  </si>
  <si>
    <t>ул.Виш,17</t>
  </si>
  <si>
    <t>ул.Виш,19</t>
  </si>
  <si>
    <t>ул.Виш,21</t>
  </si>
  <si>
    <t>ул.Виш,22</t>
  </si>
  <si>
    <t>ул.Виш,23</t>
  </si>
  <si>
    <t>ул.Виш,24</t>
  </si>
  <si>
    <t>ул.Виш,25</t>
  </si>
  <si>
    <t>ул.Виш,26</t>
  </si>
  <si>
    <t>ул.Виш,27</t>
  </si>
  <si>
    <t>ул.Виш,28</t>
  </si>
  <si>
    <t>ул.Виш,30</t>
  </si>
  <si>
    <t>ул.Виш,31</t>
  </si>
  <si>
    <t>ул.Виш,32</t>
  </si>
  <si>
    <t>ул.Виш,34</t>
  </si>
  <si>
    <t>ул.Виш,36</t>
  </si>
  <si>
    <t>ул.Макаренко,18</t>
  </si>
  <si>
    <t>ул.Мак,18</t>
  </si>
  <si>
    <t>Мак.18</t>
  </si>
  <si>
    <t>ул.Мак,19</t>
  </si>
  <si>
    <t>ул.Мак,28</t>
  </si>
  <si>
    <t>ул.Мак,30</t>
  </si>
  <si>
    <t>ул.Мак,39</t>
  </si>
  <si>
    <t>ул.Мак,41</t>
  </si>
  <si>
    <t>ул.Мак,45</t>
  </si>
  <si>
    <t>ул.Мак,47</t>
  </si>
  <si>
    <t>м47</t>
  </si>
  <si>
    <t>Макар./Ботан.34/18</t>
  </si>
  <si>
    <t>Мак.Б.34/18</t>
  </si>
  <si>
    <t>v,,34/18</t>
  </si>
  <si>
    <t>м./б.34/18</t>
  </si>
  <si>
    <t>т3</t>
  </si>
  <si>
    <t>ул.Тр,3</t>
  </si>
  <si>
    <t>ул.Тр,4</t>
  </si>
  <si>
    <t>ул.Тр,10</t>
  </si>
  <si>
    <t>ул.Тр,13</t>
  </si>
  <si>
    <t>ул.Тр,15</t>
  </si>
  <si>
    <t>ул.Тр,17/1</t>
  </si>
  <si>
    <t>ул.Тр,17/2</t>
  </si>
  <si>
    <t>ул.Тр,18</t>
  </si>
  <si>
    <t>ул.Тр,21</t>
  </si>
  <si>
    <t>ул.Тр,23</t>
  </si>
  <si>
    <t>ул.Тр,27</t>
  </si>
  <si>
    <t>ул.Пл,100</t>
  </si>
  <si>
    <t>ул.Пл,177</t>
  </si>
  <si>
    <t>ул.Пл,179А</t>
  </si>
  <si>
    <t>ул.Пл,181</t>
  </si>
  <si>
    <t>ул.Пл,181А</t>
  </si>
  <si>
    <t>ул.Пл,187</t>
  </si>
  <si>
    <t>ул.Пл,191</t>
  </si>
  <si>
    <t>60лет ВЛКСМ,16</t>
  </si>
  <si>
    <t>Итого</t>
  </si>
  <si>
    <t>Главный экономист    ООО"ДУ-8"                                                                   Л.Д.Медянкина</t>
  </si>
  <si>
    <t>Абр,7</t>
  </si>
  <si>
    <t>60лет ВЛКСМ,14</t>
  </si>
  <si>
    <t>влксм14</t>
  </si>
  <si>
    <t>ул.Абрикосовая,7</t>
  </si>
  <si>
    <t>абр.7</t>
  </si>
  <si>
    <t xml:space="preserve">       ул.Макаренко,13/2</t>
  </si>
  <si>
    <t>абр18</t>
  </si>
  <si>
    <t>м.13/2</t>
  </si>
  <si>
    <t>м.18</t>
  </si>
  <si>
    <t>прочие прямые</t>
  </si>
  <si>
    <t>ул.Макаренко,30/1</t>
  </si>
  <si>
    <t>м.30/1</t>
  </si>
  <si>
    <t>ул.Макаренко8/7</t>
  </si>
  <si>
    <t>ул.Мак,30/1</t>
  </si>
  <si>
    <t>ул.Макаренко,13/1</t>
  </si>
  <si>
    <t>абр7</t>
  </si>
  <si>
    <t>ООО "ДУ-8" за 2021г.</t>
  </si>
  <si>
    <t>ул.Мак.13/1</t>
  </si>
  <si>
    <t>влксм164</t>
  </si>
  <si>
    <t>Перечень и стоимость работ по содержанию и текущему ремонту  на 2019г.</t>
  </si>
  <si>
    <t>ул.Мак,31</t>
  </si>
  <si>
    <t>поверка сред.</t>
  </si>
  <si>
    <t>проведение эксп.</t>
  </si>
  <si>
    <t>дерат.</t>
  </si>
  <si>
    <t>дезинс.</t>
  </si>
  <si>
    <t>спец одежда ,инвент.</t>
  </si>
  <si>
    <t>тек.рем.подряд</t>
  </si>
  <si>
    <t>диспет.лифт.</t>
  </si>
  <si>
    <t>оценка лифт.</t>
  </si>
  <si>
    <t>тек.рем.лифт.</t>
  </si>
  <si>
    <t>мак.8/7</t>
  </si>
  <si>
    <t>аварийная</t>
  </si>
  <si>
    <t>транспорт</t>
  </si>
  <si>
    <t>страховые взносы 6%</t>
  </si>
  <si>
    <t>Управление</t>
  </si>
  <si>
    <t xml:space="preserve"> </t>
  </si>
  <si>
    <t>автовышка</t>
  </si>
  <si>
    <t>тех.обслуж.лифт</t>
  </si>
  <si>
    <t>Итого расходы 2020г</t>
  </si>
  <si>
    <t>оплачено сод.</t>
  </si>
  <si>
    <t>оплачено проч.</t>
  </si>
  <si>
    <t>оплачено всего</t>
  </si>
  <si>
    <t>вознаагр.</t>
  </si>
  <si>
    <t>рем.и обслуживание</t>
  </si>
  <si>
    <t>уборка придом.тер-рии</t>
  </si>
  <si>
    <t>уборка мусоропров.</t>
  </si>
  <si>
    <t>уборка общедом.пом.</t>
  </si>
  <si>
    <t>остаток средств</t>
  </si>
  <si>
    <t>Отчет за 2020 год по ООО"ДУ-8"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</si>
</sst>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_-* #,##0.00_р_._-;\-* #,##0.00_р_._-;_-* &quot;-&quot;??_р_._-;_-@_-"/>
    <numFmt numFmtId="179" formatCode="_-* #,##0.00&quot;р.&quot;_-;\-* #,##0.00&quot;р.&quot;_-;_-* &quot;-&quot;??&quot;р.&quot;_-;_-@_-"/>
    <numFmt numFmtId="180" formatCode="_-* #,##0_р_._-;\-* #,##0_р_._-;_-* &quot;-&quot;_р_._-;_-@_-"/>
    <numFmt numFmtId="181" formatCode="_-* #,##0&quot;р.&quot;_-;\-* #,##0&quot;р.&quot;_-;_-* &quot;-&quot;&quot;р.&quot;_-;_-@_-"/>
    <numFmt numFmtId="182" formatCode="0.0"/>
    <numFmt numFmtId="183" formatCode="0.0000000"/>
    <numFmt numFmtId="184" formatCode="0.000000"/>
    <numFmt numFmtId="185" formatCode="0.00000000"/>
    <numFmt numFmtId="186" formatCode="0.00_ "/>
    <numFmt numFmtId="187" formatCode="0.000"/>
    <numFmt numFmtId="188" formatCode="0.0000"/>
    <numFmt numFmtId="189" formatCode="0.00000"/>
  </numFmts>
  <fonts count="52">
    <font>
      <sz val="10"/>
      <name val="Arial Cyr"/>
      <family val="2"/>
    </font>
    <font>
      <sz val="11"/>
      <color indexed="8"/>
      <name val="Calibri"/>
      <family val="2"/>
    </font>
    <font>
      <sz val="9"/>
      <name val="Arial Cyr"/>
      <family val="2"/>
    </font>
    <font>
      <sz val="8"/>
      <name val="Arial Cyr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9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82" fontId="4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82" fontId="4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textRotation="90"/>
    </xf>
    <xf numFmtId="0" fontId="8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0" fontId="8" fillId="0" borderId="10" xfId="0" applyFont="1" applyBorder="1" applyAlignment="1">
      <alignment/>
    </xf>
    <xf numFmtId="0" fontId="7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2" fontId="8" fillId="0" borderId="10" xfId="0" applyNumberFormat="1" applyFont="1" applyBorder="1" applyAlignment="1">
      <alignment/>
    </xf>
    <xf numFmtId="2" fontId="9" fillId="0" borderId="10" xfId="0" applyNumberFormat="1" applyFont="1" applyBorder="1" applyAlignment="1">
      <alignment/>
    </xf>
    <xf numFmtId="0" fontId="6" fillId="0" borderId="19" xfId="0" applyFont="1" applyFill="1" applyBorder="1" applyAlignment="1">
      <alignment wrapText="1"/>
    </xf>
    <xf numFmtId="0" fontId="7" fillId="0" borderId="19" xfId="0" applyFont="1" applyFill="1" applyBorder="1" applyAlignment="1">
      <alignment wrapText="1"/>
    </xf>
    <xf numFmtId="0" fontId="5" fillId="0" borderId="19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2" fontId="8" fillId="0" borderId="10" xfId="0" applyNumberFormat="1" applyFont="1" applyBorder="1" applyAlignment="1">
      <alignment wrapText="1"/>
    </xf>
    <xf numFmtId="2" fontId="7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2" fontId="6" fillId="0" borderId="10" xfId="0" applyNumberFormat="1" applyFont="1" applyFill="1" applyBorder="1" applyAlignment="1">
      <alignment wrapText="1"/>
    </xf>
    <xf numFmtId="2" fontId="7" fillId="0" borderId="10" xfId="0" applyNumberFormat="1" applyFont="1" applyFill="1" applyBorder="1" applyAlignment="1">
      <alignment wrapText="1"/>
    </xf>
    <xf numFmtId="186" fontId="5" fillId="0" borderId="10" xfId="0" applyNumberFormat="1" applyFont="1" applyFill="1" applyBorder="1" applyAlignment="1">
      <alignment wrapText="1"/>
    </xf>
    <xf numFmtId="186" fontId="7" fillId="0" borderId="10" xfId="0" applyNumberFormat="1" applyFont="1" applyFill="1" applyBorder="1" applyAlignment="1">
      <alignment wrapText="1"/>
    </xf>
    <xf numFmtId="2" fontId="6" fillId="0" borderId="19" xfId="0" applyNumberFormat="1" applyFont="1" applyFill="1" applyBorder="1" applyAlignment="1">
      <alignment wrapText="1"/>
    </xf>
    <xf numFmtId="2" fontId="7" fillId="0" borderId="19" xfId="0" applyNumberFormat="1" applyFont="1" applyFill="1" applyBorder="1" applyAlignment="1">
      <alignment wrapText="1"/>
    </xf>
    <xf numFmtId="2" fontId="5" fillId="0" borderId="10" xfId="0" applyNumberFormat="1" applyFont="1" applyFill="1" applyBorder="1" applyAlignment="1">
      <alignment wrapText="1"/>
    </xf>
    <xf numFmtId="2" fontId="8" fillId="0" borderId="10" xfId="0" applyNumberFormat="1" applyFont="1" applyFill="1" applyBorder="1" applyAlignment="1">
      <alignment wrapText="1"/>
    </xf>
    <xf numFmtId="186" fontId="5" fillId="0" borderId="10" xfId="0" applyNumberFormat="1" applyFont="1" applyBorder="1" applyAlignment="1">
      <alignment/>
    </xf>
    <xf numFmtId="186" fontId="4" fillId="0" borderId="10" xfId="0" applyNumberFormat="1" applyFont="1" applyBorder="1" applyAlignment="1">
      <alignment/>
    </xf>
    <xf numFmtId="187" fontId="8" fillId="0" borderId="10" xfId="0" applyNumberFormat="1" applyFont="1" applyBorder="1" applyAlignment="1">
      <alignment/>
    </xf>
    <xf numFmtId="187" fontId="9" fillId="0" borderId="10" xfId="0" applyNumberFormat="1" applyFont="1" applyBorder="1" applyAlignment="1">
      <alignment/>
    </xf>
    <xf numFmtId="186" fontId="8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188" fontId="9" fillId="0" borderId="10" xfId="0" applyNumberFormat="1" applyFont="1" applyBorder="1" applyAlignment="1">
      <alignment/>
    </xf>
    <xf numFmtId="187" fontId="5" fillId="0" borderId="10" xfId="0" applyNumberFormat="1" applyFont="1" applyBorder="1" applyAlignment="1">
      <alignment/>
    </xf>
    <xf numFmtId="187" fontId="7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2" fontId="13" fillId="0" borderId="10" xfId="0" applyNumberFormat="1" applyFont="1" applyBorder="1" applyAlignment="1">
      <alignment/>
    </xf>
    <xf numFmtId="2" fontId="1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1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21" xfId="0" applyFont="1" applyBorder="1" applyAlignment="1">
      <alignment horizontal="right"/>
    </xf>
    <xf numFmtId="0" fontId="13" fillId="0" borderId="21" xfId="0" applyFont="1" applyBorder="1" applyAlignment="1">
      <alignment horizontal="center"/>
    </xf>
    <xf numFmtId="2" fontId="12" fillId="0" borderId="20" xfId="0" applyNumberFormat="1" applyFont="1" applyBorder="1" applyAlignment="1">
      <alignment/>
    </xf>
    <xf numFmtId="0" fontId="13" fillId="0" borderId="0" xfId="0" applyFont="1" applyAlignment="1">
      <alignment/>
    </xf>
    <xf numFmtId="0" fontId="13" fillId="0" borderId="10" xfId="0" applyFont="1" applyBorder="1" applyAlignment="1">
      <alignment/>
    </xf>
    <xf numFmtId="0" fontId="14" fillId="0" borderId="0" xfId="0" applyFont="1" applyAlignment="1">
      <alignment/>
    </xf>
    <xf numFmtId="0" fontId="12" fillId="0" borderId="10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19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/>
    </xf>
    <xf numFmtId="0" fontId="4" fillId="0" borderId="19" xfId="0" applyFont="1" applyBorder="1" applyAlignment="1">
      <alignment horizontal="center" vertical="center" textRotation="90"/>
    </xf>
    <xf numFmtId="0" fontId="4" fillId="0" borderId="17" xfId="0" applyFont="1" applyBorder="1" applyAlignment="1">
      <alignment horizontal="center" vertical="center" textRotation="90"/>
    </xf>
    <xf numFmtId="0" fontId="5" fillId="0" borderId="18" xfId="0" applyFont="1" applyBorder="1" applyAlignment="1">
      <alignment horizontal="center" vertical="center" textRotation="90"/>
    </xf>
    <xf numFmtId="0" fontId="5" fillId="0" borderId="19" xfId="0" applyFont="1" applyBorder="1" applyAlignment="1">
      <alignment horizontal="center" vertical="center" textRotation="90"/>
    </xf>
    <xf numFmtId="0" fontId="5" fillId="0" borderId="17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textRotation="90"/>
    </xf>
    <xf numFmtId="0" fontId="13" fillId="0" borderId="19" xfId="0" applyFont="1" applyBorder="1" applyAlignment="1">
      <alignment horizontal="center" vertical="center" textRotation="90"/>
    </xf>
    <xf numFmtId="0" fontId="13" fillId="0" borderId="17" xfId="0" applyFont="1" applyBorder="1" applyAlignment="1">
      <alignment horizontal="center" vertical="center" textRotation="90"/>
    </xf>
    <xf numFmtId="0" fontId="3" fillId="0" borderId="18" xfId="0" applyFont="1" applyBorder="1" applyAlignment="1">
      <alignment horizontal="center" vertical="center" textRotation="90"/>
    </xf>
    <xf numFmtId="0" fontId="3" fillId="0" borderId="19" xfId="0" applyFont="1" applyBorder="1" applyAlignment="1">
      <alignment horizontal="center" vertical="center" textRotation="90"/>
    </xf>
    <xf numFmtId="0" fontId="3" fillId="0" borderId="17" xfId="0" applyFont="1" applyBorder="1" applyAlignment="1">
      <alignment horizontal="center" vertical="center" textRotation="9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0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50"/>
  <sheetViews>
    <sheetView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2.75"/>
  <cols>
    <col min="1" max="1" width="27.625" style="35" customWidth="1"/>
    <col min="2" max="2" width="9.00390625" style="35" customWidth="1"/>
    <col min="3" max="3" width="11.625" style="35" customWidth="1"/>
    <col min="4" max="4" width="11.125" style="35" customWidth="1"/>
    <col min="5" max="5" width="12.625" style="35" customWidth="1"/>
    <col min="6" max="6" width="10.00390625" style="35" customWidth="1"/>
    <col min="7" max="7" width="9.625" style="35" bestFit="1" customWidth="1"/>
    <col min="8" max="8" width="10.625" style="35" bestFit="1" customWidth="1"/>
    <col min="9" max="9" width="10.625" style="35" customWidth="1"/>
    <col min="10" max="10" width="10.125" style="35" customWidth="1"/>
    <col min="11" max="11" width="10.625" style="35" customWidth="1"/>
    <col min="12" max="12" width="10.375" style="35" customWidth="1"/>
    <col min="13" max="13" width="11.00390625" style="35" customWidth="1"/>
    <col min="14" max="14" width="9.625" style="35" bestFit="1" customWidth="1"/>
    <col min="15" max="15" width="10.875" style="35" customWidth="1"/>
    <col min="16" max="16" width="10.625" style="35" customWidth="1"/>
    <col min="17" max="17" width="11.00390625" style="35" customWidth="1"/>
    <col min="18" max="18" width="10.625" style="35" customWidth="1"/>
    <col min="19" max="19" width="10.375" style="35" customWidth="1"/>
    <col min="20" max="20" width="10.25390625" style="35" customWidth="1"/>
    <col min="21" max="21" width="11.00390625" style="35" customWidth="1"/>
    <col min="22" max="22" width="10.375" style="35" customWidth="1"/>
    <col min="23" max="23" width="10.625" style="35" customWidth="1"/>
    <col min="24" max="24" width="11.00390625" style="35" customWidth="1"/>
    <col min="25" max="25" width="10.75390625" style="35" customWidth="1"/>
    <col min="26" max="26" width="10.25390625" style="35" customWidth="1"/>
    <col min="27" max="27" width="10.625" style="35" customWidth="1"/>
    <col min="28" max="28" width="10.25390625" style="35" customWidth="1"/>
    <col min="29" max="29" width="10.125" style="35" customWidth="1"/>
    <col min="30" max="30" width="10.625" style="35" customWidth="1"/>
    <col min="31" max="31" width="9.125" style="35" customWidth="1"/>
    <col min="32" max="32" width="10.125" style="35" customWidth="1"/>
    <col min="33" max="33" width="11.375" style="35" customWidth="1"/>
    <col min="34" max="34" width="10.75390625" style="35" customWidth="1"/>
    <col min="35" max="35" width="10.625" style="35" customWidth="1"/>
    <col min="36" max="36" width="10.125" style="35" customWidth="1"/>
    <col min="37" max="37" width="10.375" style="35" customWidth="1"/>
    <col min="38" max="38" width="10.875" style="35" customWidth="1"/>
    <col min="39" max="39" width="10.00390625" style="35" customWidth="1"/>
    <col min="40" max="40" width="11.125" style="35" customWidth="1"/>
    <col min="41" max="41" width="10.375" style="35" customWidth="1"/>
    <col min="42" max="42" width="10.625" style="35" bestFit="1" customWidth="1"/>
    <col min="43" max="43" width="9.125" style="35" customWidth="1"/>
    <col min="44" max="44" width="9.625" style="35" bestFit="1" customWidth="1"/>
    <col min="45" max="45" width="12.875" style="35" bestFit="1" customWidth="1"/>
    <col min="46" max="46" width="9.625" style="35" bestFit="1" customWidth="1"/>
    <col min="47" max="48" width="9.125" style="35" customWidth="1"/>
    <col min="49" max="49" width="11.625" style="35" customWidth="1"/>
    <col min="50" max="52" width="9.125" style="35" customWidth="1"/>
    <col min="53" max="53" width="10.375" style="35" customWidth="1"/>
    <col min="54" max="56" width="9.125" style="35" customWidth="1"/>
    <col min="57" max="57" width="9.875" style="35" customWidth="1"/>
    <col min="58" max="60" width="9.125" style="35" customWidth="1"/>
    <col min="61" max="61" width="12.00390625" style="35" bestFit="1" customWidth="1"/>
    <col min="62" max="64" width="9.125" style="35" customWidth="1"/>
    <col min="65" max="65" width="10.625" style="35" customWidth="1"/>
    <col min="66" max="66" width="9.625" style="35" bestFit="1" customWidth="1"/>
    <col min="67" max="68" width="9.125" style="35" customWidth="1"/>
    <col min="69" max="69" width="11.25390625" style="35" customWidth="1"/>
    <col min="70" max="73" width="9.125" style="35" customWidth="1"/>
    <col min="74" max="74" width="11.625" style="35" customWidth="1"/>
    <col min="75" max="77" width="9.125" style="35" customWidth="1"/>
    <col min="78" max="78" width="10.125" style="35" customWidth="1"/>
    <col min="79" max="81" width="9.125" style="35" customWidth="1"/>
    <col min="82" max="82" width="10.625" style="35" customWidth="1"/>
    <col min="83" max="85" width="9.125" style="35" customWidth="1"/>
    <col min="86" max="86" width="10.25390625" style="35" customWidth="1"/>
    <col min="87" max="89" width="9.125" style="35" customWidth="1"/>
    <col min="90" max="90" width="10.875" style="35" customWidth="1"/>
    <col min="91" max="93" width="9.125" style="35" customWidth="1"/>
    <col min="94" max="94" width="10.375" style="35" customWidth="1"/>
    <col min="95" max="97" width="9.125" style="35" customWidth="1"/>
    <col min="98" max="98" width="10.25390625" style="35" customWidth="1"/>
    <col min="99" max="101" width="9.125" style="35" customWidth="1"/>
    <col min="102" max="102" width="10.875" style="35" customWidth="1"/>
    <col min="103" max="105" width="9.125" style="35" customWidth="1"/>
    <col min="106" max="106" width="10.375" style="35" customWidth="1"/>
    <col min="107" max="109" width="9.125" style="35" customWidth="1"/>
    <col min="110" max="110" width="10.625" style="35" customWidth="1"/>
    <col min="111" max="113" width="9.125" style="35" customWidth="1"/>
    <col min="114" max="114" width="10.375" style="35" customWidth="1"/>
    <col min="115" max="117" width="9.125" style="35" customWidth="1"/>
    <col min="118" max="118" width="10.375" style="35" customWidth="1"/>
    <col min="119" max="121" width="9.125" style="35" customWidth="1"/>
    <col min="122" max="122" width="10.625" style="35" customWidth="1"/>
    <col min="123" max="125" width="9.125" style="35" customWidth="1"/>
    <col min="126" max="126" width="10.625" style="35" customWidth="1"/>
    <col min="127" max="129" width="9.125" style="35" customWidth="1"/>
    <col min="130" max="130" width="10.625" style="35" customWidth="1"/>
    <col min="131" max="133" width="9.125" style="35" customWidth="1"/>
    <col min="134" max="134" width="10.875" style="35" customWidth="1"/>
    <col min="135" max="137" width="9.125" style="35" customWidth="1"/>
    <col min="138" max="138" width="10.375" style="35" customWidth="1"/>
    <col min="139" max="141" width="9.125" style="35" customWidth="1"/>
    <col min="142" max="142" width="10.125" style="35" customWidth="1"/>
    <col min="143" max="145" width="9.125" style="35" customWidth="1"/>
    <col min="146" max="146" width="10.00390625" style="35" bestFit="1" customWidth="1"/>
    <col min="147" max="149" width="9.125" style="35" customWidth="1"/>
    <col min="150" max="150" width="10.625" style="35" customWidth="1"/>
    <col min="151" max="153" width="9.125" style="35" customWidth="1"/>
    <col min="154" max="154" width="10.625" style="35" customWidth="1"/>
    <col min="155" max="157" width="9.125" style="35" customWidth="1"/>
    <col min="158" max="158" width="9.625" style="35" customWidth="1"/>
    <col min="159" max="161" width="9.125" style="35" customWidth="1"/>
    <col min="162" max="162" width="10.375" style="35" customWidth="1"/>
    <col min="163" max="165" width="9.125" style="35" customWidth="1"/>
    <col min="166" max="166" width="10.625" style="35" customWidth="1"/>
    <col min="167" max="169" width="9.125" style="35" customWidth="1"/>
    <col min="170" max="170" width="10.375" style="35" customWidth="1"/>
    <col min="171" max="173" width="9.125" style="35" customWidth="1"/>
    <col min="174" max="174" width="10.00390625" style="35" bestFit="1" customWidth="1"/>
    <col min="175" max="177" width="9.125" style="35" customWidth="1"/>
    <col min="178" max="178" width="10.75390625" style="35" customWidth="1"/>
    <col min="179" max="181" width="9.125" style="35" customWidth="1"/>
    <col min="182" max="182" width="10.25390625" style="35" customWidth="1"/>
    <col min="183" max="183" width="10.00390625" style="35" customWidth="1"/>
    <col min="184" max="185" width="9.125" style="35" customWidth="1"/>
    <col min="186" max="186" width="10.125" style="35" customWidth="1"/>
    <col min="187" max="189" width="9.125" style="35" customWidth="1"/>
    <col min="190" max="190" width="10.75390625" style="35" customWidth="1"/>
    <col min="191" max="193" width="9.125" style="35" customWidth="1"/>
    <col min="194" max="194" width="10.25390625" style="35" customWidth="1"/>
    <col min="195" max="197" width="9.125" style="35" customWidth="1"/>
    <col min="198" max="198" width="11.25390625" style="35" customWidth="1"/>
    <col min="199" max="201" width="9.125" style="35" customWidth="1"/>
    <col min="202" max="202" width="11.375" style="35" customWidth="1"/>
    <col min="203" max="205" width="9.125" style="35" customWidth="1"/>
    <col min="206" max="206" width="10.625" style="35" customWidth="1"/>
    <col min="207" max="209" width="9.125" style="35" customWidth="1"/>
    <col min="210" max="210" width="10.75390625" style="35" customWidth="1"/>
    <col min="211" max="213" width="9.125" style="35" customWidth="1"/>
    <col min="214" max="214" width="11.125" style="35" customWidth="1"/>
    <col min="215" max="217" width="9.125" style="35" customWidth="1"/>
    <col min="218" max="218" width="10.875" style="35" customWidth="1"/>
    <col min="219" max="219" width="9.125" style="35" customWidth="1"/>
    <col min="220" max="220" width="11.75390625" style="35" customWidth="1"/>
    <col min="221" max="221" width="17.25390625" style="35" customWidth="1"/>
    <col min="222" max="16384" width="9.125" style="35" customWidth="1"/>
  </cols>
  <sheetData>
    <row r="1" spans="1:5" ht="15.75">
      <c r="A1" s="36" t="s">
        <v>339</v>
      </c>
      <c r="B1" s="36"/>
      <c r="C1" s="36"/>
      <c r="D1" s="36"/>
      <c r="E1" s="36"/>
    </row>
    <row r="2" ht="12.75">
      <c r="AA2" s="35" t="s">
        <v>153</v>
      </c>
    </row>
    <row r="3" spans="1:218" ht="12.75">
      <c r="A3" s="41"/>
      <c r="B3" s="93" t="s">
        <v>105</v>
      </c>
      <c r="C3" s="94"/>
      <c r="D3" s="94"/>
      <c r="E3" s="95"/>
      <c r="F3" s="93" t="s">
        <v>154</v>
      </c>
      <c r="G3" s="94"/>
      <c r="H3" s="94"/>
      <c r="I3" s="95"/>
      <c r="J3" s="93" t="s">
        <v>155</v>
      </c>
      <c r="K3" s="94"/>
      <c r="L3" s="94"/>
      <c r="M3" s="95"/>
      <c r="N3" s="93" t="s">
        <v>156</v>
      </c>
      <c r="O3" s="94"/>
      <c r="P3" s="94"/>
      <c r="Q3" s="95"/>
      <c r="R3" s="93" t="s">
        <v>157</v>
      </c>
      <c r="S3" s="94"/>
      <c r="T3" s="94"/>
      <c r="U3" s="95"/>
      <c r="V3" s="93" t="s">
        <v>158</v>
      </c>
      <c r="W3" s="94"/>
      <c r="X3" s="94"/>
      <c r="Y3" s="95"/>
      <c r="Z3" s="93" t="s">
        <v>159</v>
      </c>
      <c r="AA3" s="94"/>
      <c r="AB3" s="94"/>
      <c r="AC3" s="95"/>
      <c r="AD3" s="93" t="s">
        <v>160</v>
      </c>
      <c r="AE3" s="94"/>
      <c r="AF3" s="94"/>
      <c r="AG3" s="95"/>
      <c r="AH3" s="93" t="s">
        <v>161</v>
      </c>
      <c r="AI3" s="94"/>
      <c r="AJ3" s="94"/>
      <c r="AK3" s="95"/>
      <c r="AL3" s="93" t="s">
        <v>162</v>
      </c>
      <c r="AM3" s="94"/>
      <c r="AN3" s="94"/>
      <c r="AO3" s="95"/>
      <c r="AP3" s="93" t="s">
        <v>163</v>
      </c>
      <c r="AQ3" s="94"/>
      <c r="AR3" s="94"/>
      <c r="AS3" s="95"/>
      <c r="AT3" s="93" t="s">
        <v>168</v>
      </c>
      <c r="AU3" s="94"/>
      <c r="AV3" s="94"/>
      <c r="AW3" s="95"/>
      <c r="AX3" s="93" t="s">
        <v>169</v>
      </c>
      <c r="AY3" s="94"/>
      <c r="AZ3" s="94"/>
      <c r="BA3" s="95"/>
      <c r="BB3" s="93" t="s">
        <v>170</v>
      </c>
      <c r="BC3" s="94"/>
      <c r="BD3" s="94"/>
      <c r="BE3" s="95"/>
      <c r="BF3" s="93" t="s">
        <v>171</v>
      </c>
      <c r="BG3" s="94"/>
      <c r="BH3" s="94"/>
      <c r="BI3" s="95"/>
      <c r="BJ3" s="93" t="s">
        <v>172</v>
      </c>
      <c r="BK3" s="94"/>
      <c r="BL3" s="94"/>
      <c r="BM3" s="95"/>
      <c r="BN3" s="93" t="s">
        <v>173</v>
      </c>
      <c r="BO3" s="94"/>
      <c r="BP3" s="94"/>
      <c r="BQ3" s="95"/>
      <c r="BS3" s="93" t="s">
        <v>174</v>
      </c>
      <c r="BT3" s="94"/>
      <c r="BU3" s="94"/>
      <c r="BV3" s="95"/>
      <c r="BW3" s="93" t="s">
        <v>175</v>
      </c>
      <c r="BX3" s="94"/>
      <c r="BY3" s="94"/>
      <c r="BZ3" s="95"/>
      <c r="CA3" s="93" t="s">
        <v>176</v>
      </c>
      <c r="CB3" s="94"/>
      <c r="CC3" s="94"/>
      <c r="CD3" s="95"/>
      <c r="CE3" s="93" t="s">
        <v>177</v>
      </c>
      <c r="CF3" s="94"/>
      <c r="CG3" s="94"/>
      <c r="CH3" s="95"/>
      <c r="CI3" s="93" t="s">
        <v>178</v>
      </c>
      <c r="CJ3" s="94"/>
      <c r="CK3" s="94"/>
      <c r="CL3" s="95"/>
      <c r="CM3" s="93" t="s">
        <v>179</v>
      </c>
      <c r="CN3" s="94"/>
      <c r="CO3" s="94"/>
      <c r="CP3" s="95"/>
      <c r="CQ3" s="93" t="s">
        <v>180</v>
      </c>
      <c r="CR3" s="94"/>
      <c r="CS3" s="94"/>
      <c r="CT3" s="95"/>
      <c r="CU3" s="93" t="s">
        <v>181</v>
      </c>
      <c r="CV3" s="94"/>
      <c r="CW3" s="94"/>
      <c r="CX3" s="95"/>
      <c r="CY3" s="93" t="s">
        <v>182</v>
      </c>
      <c r="CZ3" s="94"/>
      <c r="DA3" s="94"/>
      <c r="DB3" s="95"/>
      <c r="DC3" s="93" t="s">
        <v>183</v>
      </c>
      <c r="DD3" s="94"/>
      <c r="DE3" s="94"/>
      <c r="DF3" s="95"/>
      <c r="DG3" s="93" t="s">
        <v>184</v>
      </c>
      <c r="DH3" s="94"/>
      <c r="DI3" s="94"/>
      <c r="DJ3" s="95"/>
      <c r="DK3" s="93" t="s">
        <v>185</v>
      </c>
      <c r="DL3" s="94"/>
      <c r="DM3" s="94"/>
      <c r="DN3" s="95"/>
      <c r="DO3" s="93" t="s">
        <v>186</v>
      </c>
      <c r="DP3" s="94"/>
      <c r="DQ3" s="94"/>
      <c r="DR3" s="95"/>
      <c r="DS3" s="93" t="s">
        <v>187</v>
      </c>
      <c r="DT3" s="94"/>
      <c r="DU3" s="94"/>
      <c r="DV3" s="95"/>
      <c r="DW3" s="93" t="s">
        <v>188</v>
      </c>
      <c r="DX3" s="94"/>
      <c r="DY3" s="94"/>
      <c r="DZ3" s="95"/>
      <c r="EA3" s="93" t="s">
        <v>189</v>
      </c>
      <c r="EB3" s="94"/>
      <c r="EC3" s="94"/>
      <c r="ED3" s="95"/>
      <c r="EE3" s="93" t="s">
        <v>190</v>
      </c>
      <c r="EF3" s="94"/>
      <c r="EG3" s="94"/>
      <c r="EH3" s="95"/>
      <c r="EI3" s="93" t="s">
        <v>191</v>
      </c>
      <c r="EJ3" s="94"/>
      <c r="EK3" s="94"/>
      <c r="EL3" s="95"/>
      <c r="EM3" s="93" t="s">
        <v>192</v>
      </c>
      <c r="EN3" s="94"/>
      <c r="EO3" s="94"/>
      <c r="EP3" s="95"/>
      <c r="EQ3" s="93" t="s">
        <v>193</v>
      </c>
      <c r="ER3" s="94"/>
      <c r="ES3" s="94"/>
      <c r="ET3" s="95"/>
      <c r="EU3" s="93" t="s">
        <v>194</v>
      </c>
      <c r="EV3" s="94"/>
      <c r="EW3" s="94"/>
      <c r="EX3" s="95"/>
      <c r="EY3" s="93" t="s">
        <v>195</v>
      </c>
      <c r="EZ3" s="94"/>
      <c r="FA3" s="94"/>
      <c r="FB3" s="95"/>
      <c r="FC3" s="93" t="s">
        <v>196</v>
      </c>
      <c r="FD3" s="94"/>
      <c r="FE3" s="94"/>
      <c r="FF3" s="95"/>
      <c r="FG3" s="93" t="s">
        <v>197</v>
      </c>
      <c r="FH3" s="94"/>
      <c r="FI3" s="94"/>
      <c r="FJ3" s="95"/>
      <c r="FK3" s="93" t="s">
        <v>198</v>
      </c>
      <c r="FL3" s="94"/>
      <c r="FM3" s="94"/>
      <c r="FN3" s="95"/>
      <c r="FO3" s="93" t="s">
        <v>199</v>
      </c>
      <c r="FP3" s="94"/>
      <c r="FQ3" s="94"/>
      <c r="FR3" s="95"/>
      <c r="FS3" s="93" t="s">
        <v>200</v>
      </c>
      <c r="FT3" s="94"/>
      <c r="FU3" s="94"/>
      <c r="FV3" s="95"/>
      <c r="FW3" s="93" t="s">
        <v>201</v>
      </c>
      <c r="FX3" s="94"/>
      <c r="FY3" s="94"/>
      <c r="FZ3" s="95"/>
      <c r="GA3" s="93" t="s">
        <v>202</v>
      </c>
      <c r="GB3" s="94"/>
      <c r="GC3" s="94"/>
      <c r="GD3" s="95"/>
      <c r="GE3" s="93" t="s">
        <v>203</v>
      </c>
      <c r="GF3" s="94"/>
      <c r="GG3" s="94"/>
      <c r="GH3" s="95"/>
      <c r="GI3" s="93" t="s">
        <v>204</v>
      </c>
      <c r="GJ3" s="94"/>
      <c r="GK3" s="94"/>
      <c r="GL3" s="95"/>
      <c r="GM3" s="93" t="s">
        <v>205</v>
      </c>
      <c r="GN3" s="94"/>
      <c r="GO3" s="94"/>
      <c r="GP3" s="95"/>
      <c r="GQ3" s="93" t="s">
        <v>206</v>
      </c>
      <c r="GR3" s="94"/>
      <c r="GS3" s="94"/>
      <c r="GT3" s="95"/>
      <c r="GU3" s="93" t="s">
        <v>207</v>
      </c>
      <c r="GV3" s="94"/>
      <c r="GW3" s="94"/>
      <c r="GX3" s="95"/>
      <c r="GY3" s="93" t="s">
        <v>208</v>
      </c>
      <c r="GZ3" s="94"/>
      <c r="HA3" s="94"/>
      <c r="HB3" s="95"/>
      <c r="HC3" s="93" t="s">
        <v>209</v>
      </c>
      <c r="HD3" s="94"/>
      <c r="HE3" s="94"/>
      <c r="HF3" s="95"/>
      <c r="HG3" s="93" t="s">
        <v>210</v>
      </c>
      <c r="HH3" s="94"/>
      <c r="HI3" s="94"/>
      <c r="HJ3" s="95"/>
    </row>
    <row r="4" spans="1:223" ht="76.5">
      <c r="A4" s="37" t="s">
        <v>110</v>
      </c>
      <c r="B4" s="52" t="s">
        <v>164</v>
      </c>
      <c r="C4" s="52" t="s">
        <v>165</v>
      </c>
      <c r="D4" s="53" t="s">
        <v>166</v>
      </c>
      <c r="E4" s="53" t="s">
        <v>167</v>
      </c>
      <c r="F4" s="52" t="s">
        <v>164</v>
      </c>
      <c r="G4" s="52" t="s">
        <v>165</v>
      </c>
      <c r="H4" s="53" t="s">
        <v>166</v>
      </c>
      <c r="I4" s="53" t="s">
        <v>167</v>
      </c>
      <c r="J4" s="52" t="s">
        <v>164</v>
      </c>
      <c r="K4" s="52" t="s">
        <v>165</v>
      </c>
      <c r="L4" s="53" t="s">
        <v>166</v>
      </c>
      <c r="M4" s="53" t="s">
        <v>167</v>
      </c>
      <c r="N4" s="52" t="s">
        <v>164</v>
      </c>
      <c r="O4" s="52" t="s">
        <v>165</v>
      </c>
      <c r="P4" s="53" t="s">
        <v>166</v>
      </c>
      <c r="Q4" s="53" t="s">
        <v>167</v>
      </c>
      <c r="R4" s="52" t="s">
        <v>164</v>
      </c>
      <c r="S4" s="52" t="s">
        <v>165</v>
      </c>
      <c r="T4" s="53" t="s">
        <v>166</v>
      </c>
      <c r="U4" s="53" t="s">
        <v>167</v>
      </c>
      <c r="V4" s="52" t="s">
        <v>164</v>
      </c>
      <c r="W4" s="52" t="s">
        <v>165</v>
      </c>
      <c r="X4" s="53" t="s">
        <v>166</v>
      </c>
      <c r="Y4" s="53" t="s">
        <v>167</v>
      </c>
      <c r="Z4" s="52" t="s">
        <v>164</v>
      </c>
      <c r="AA4" s="52" t="s">
        <v>165</v>
      </c>
      <c r="AB4" s="53" t="s">
        <v>166</v>
      </c>
      <c r="AC4" s="53" t="s">
        <v>167</v>
      </c>
      <c r="AD4" s="52" t="s">
        <v>164</v>
      </c>
      <c r="AE4" s="52" t="s">
        <v>165</v>
      </c>
      <c r="AF4" s="53" t="s">
        <v>166</v>
      </c>
      <c r="AG4" s="53" t="s">
        <v>167</v>
      </c>
      <c r="AH4" s="52" t="s">
        <v>164</v>
      </c>
      <c r="AI4" s="52" t="s">
        <v>165</v>
      </c>
      <c r="AJ4" s="53" t="s">
        <v>166</v>
      </c>
      <c r="AK4" s="53" t="s">
        <v>167</v>
      </c>
      <c r="AL4" s="52" t="s">
        <v>164</v>
      </c>
      <c r="AM4" s="52" t="s">
        <v>165</v>
      </c>
      <c r="AN4" s="53" t="s">
        <v>166</v>
      </c>
      <c r="AO4" s="53" t="s">
        <v>167</v>
      </c>
      <c r="AP4" s="52" t="s">
        <v>164</v>
      </c>
      <c r="AQ4" s="52" t="s">
        <v>165</v>
      </c>
      <c r="AR4" s="53" t="s">
        <v>166</v>
      </c>
      <c r="AS4" s="53" t="s">
        <v>167</v>
      </c>
      <c r="AT4" s="52" t="s">
        <v>164</v>
      </c>
      <c r="AU4" s="52" t="s">
        <v>165</v>
      </c>
      <c r="AV4" s="53" t="s">
        <v>166</v>
      </c>
      <c r="AW4" s="53" t="s">
        <v>167</v>
      </c>
      <c r="AX4" s="52" t="s">
        <v>164</v>
      </c>
      <c r="AY4" s="52" t="s">
        <v>165</v>
      </c>
      <c r="AZ4" s="53" t="s">
        <v>166</v>
      </c>
      <c r="BA4" s="53" t="s">
        <v>167</v>
      </c>
      <c r="BB4" s="52" t="s">
        <v>164</v>
      </c>
      <c r="BC4" s="52" t="s">
        <v>165</v>
      </c>
      <c r="BD4" s="53" t="s">
        <v>166</v>
      </c>
      <c r="BE4" s="53" t="s">
        <v>167</v>
      </c>
      <c r="BF4" s="52" t="s">
        <v>164</v>
      </c>
      <c r="BG4" s="52" t="s">
        <v>165</v>
      </c>
      <c r="BH4" s="53" t="s">
        <v>166</v>
      </c>
      <c r="BI4" s="53" t="s">
        <v>167</v>
      </c>
      <c r="BJ4" s="52" t="s">
        <v>164</v>
      </c>
      <c r="BK4" s="52" t="s">
        <v>165</v>
      </c>
      <c r="BL4" s="53" t="s">
        <v>166</v>
      </c>
      <c r="BM4" s="53" t="s">
        <v>167</v>
      </c>
      <c r="BN4" s="52" t="s">
        <v>164</v>
      </c>
      <c r="BO4" s="52" t="s">
        <v>165</v>
      </c>
      <c r="BP4" s="53" t="s">
        <v>166</v>
      </c>
      <c r="BQ4" s="53" t="s">
        <v>167</v>
      </c>
      <c r="BR4" s="38"/>
      <c r="BS4" s="52" t="s">
        <v>164</v>
      </c>
      <c r="BT4" s="52" t="s">
        <v>165</v>
      </c>
      <c r="BU4" s="53" t="s">
        <v>166</v>
      </c>
      <c r="BV4" s="53" t="s">
        <v>167</v>
      </c>
      <c r="BW4" s="52" t="s">
        <v>164</v>
      </c>
      <c r="BX4" s="52" t="s">
        <v>165</v>
      </c>
      <c r="BY4" s="53" t="s">
        <v>166</v>
      </c>
      <c r="BZ4" s="53" t="s">
        <v>167</v>
      </c>
      <c r="CA4" s="52" t="s">
        <v>164</v>
      </c>
      <c r="CB4" s="52" t="s">
        <v>165</v>
      </c>
      <c r="CC4" s="53" t="s">
        <v>166</v>
      </c>
      <c r="CD4" s="53" t="s">
        <v>167</v>
      </c>
      <c r="CE4" s="52" t="s">
        <v>164</v>
      </c>
      <c r="CF4" s="52" t="s">
        <v>165</v>
      </c>
      <c r="CG4" s="53" t="s">
        <v>166</v>
      </c>
      <c r="CH4" s="53" t="s">
        <v>167</v>
      </c>
      <c r="CI4" s="52" t="s">
        <v>164</v>
      </c>
      <c r="CJ4" s="52" t="s">
        <v>165</v>
      </c>
      <c r="CK4" s="53" t="s">
        <v>166</v>
      </c>
      <c r="CL4" s="53" t="s">
        <v>167</v>
      </c>
      <c r="CM4" s="52" t="s">
        <v>164</v>
      </c>
      <c r="CN4" s="52" t="s">
        <v>165</v>
      </c>
      <c r="CO4" s="53" t="s">
        <v>166</v>
      </c>
      <c r="CP4" s="53" t="s">
        <v>167</v>
      </c>
      <c r="CQ4" s="52" t="s">
        <v>164</v>
      </c>
      <c r="CR4" s="52" t="s">
        <v>165</v>
      </c>
      <c r="CS4" s="53" t="s">
        <v>166</v>
      </c>
      <c r="CT4" s="53" t="s">
        <v>167</v>
      </c>
      <c r="CU4" s="52" t="s">
        <v>164</v>
      </c>
      <c r="CV4" s="52" t="s">
        <v>165</v>
      </c>
      <c r="CW4" s="53" t="s">
        <v>166</v>
      </c>
      <c r="CX4" s="53" t="s">
        <v>167</v>
      </c>
      <c r="CY4" s="52" t="s">
        <v>164</v>
      </c>
      <c r="CZ4" s="52" t="s">
        <v>165</v>
      </c>
      <c r="DA4" s="53" t="s">
        <v>166</v>
      </c>
      <c r="DB4" s="53" t="s">
        <v>167</v>
      </c>
      <c r="DC4" s="52" t="s">
        <v>164</v>
      </c>
      <c r="DD4" s="52" t="s">
        <v>165</v>
      </c>
      <c r="DE4" s="53" t="s">
        <v>166</v>
      </c>
      <c r="DF4" s="53" t="s">
        <v>167</v>
      </c>
      <c r="DG4" s="52" t="s">
        <v>164</v>
      </c>
      <c r="DH4" s="52" t="s">
        <v>165</v>
      </c>
      <c r="DI4" s="53" t="s">
        <v>166</v>
      </c>
      <c r="DJ4" s="53" t="s">
        <v>167</v>
      </c>
      <c r="DK4" s="52" t="s">
        <v>164</v>
      </c>
      <c r="DL4" s="52" t="s">
        <v>165</v>
      </c>
      <c r="DM4" s="53" t="s">
        <v>166</v>
      </c>
      <c r="DN4" s="53" t="s">
        <v>167</v>
      </c>
      <c r="DO4" s="52" t="s">
        <v>164</v>
      </c>
      <c r="DP4" s="52" t="s">
        <v>165</v>
      </c>
      <c r="DQ4" s="53" t="s">
        <v>166</v>
      </c>
      <c r="DR4" s="53" t="s">
        <v>167</v>
      </c>
      <c r="DS4" s="52" t="s">
        <v>164</v>
      </c>
      <c r="DT4" s="52" t="s">
        <v>165</v>
      </c>
      <c r="DU4" s="53" t="s">
        <v>166</v>
      </c>
      <c r="DV4" s="53" t="s">
        <v>167</v>
      </c>
      <c r="DW4" s="52" t="s">
        <v>164</v>
      </c>
      <c r="DX4" s="52" t="s">
        <v>165</v>
      </c>
      <c r="DY4" s="53" t="s">
        <v>166</v>
      </c>
      <c r="DZ4" s="53" t="s">
        <v>167</v>
      </c>
      <c r="EA4" s="52" t="s">
        <v>164</v>
      </c>
      <c r="EB4" s="52" t="s">
        <v>165</v>
      </c>
      <c r="EC4" s="53" t="s">
        <v>166</v>
      </c>
      <c r="ED4" s="53" t="s">
        <v>167</v>
      </c>
      <c r="EE4" s="52" t="s">
        <v>164</v>
      </c>
      <c r="EF4" s="52" t="s">
        <v>165</v>
      </c>
      <c r="EG4" s="53" t="s">
        <v>166</v>
      </c>
      <c r="EH4" s="53" t="s">
        <v>167</v>
      </c>
      <c r="EI4" s="52" t="s">
        <v>164</v>
      </c>
      <c r="EJ4" s="52" t="s">
        <v>165</v>
      </c>
      <c r="EK4" s="53" t="s">
        <v>166</v>
      </c>
      <c r="EL4" s="53" t="s">
        <v>167</v>
      </c>
      <c r="EM4" s="52" t="s">
        <v>164</v>
      </c>
      <c r="EN4" s="52" t="s">
        <v>165</v>
      </c>
      <c r="EO4" s="53" t="s">
        <v>166</v>
      </c>
      <c r="EP4" s="53" t="s">
        <v>167</v>
      </c>
      <c r="EQ4" s="52" t="s">
        <v>164</v>
      </c>
      <c r="ER4" s="52" t="s">
        <v>165</v>
      </c>
      <c r="ES4" s="53" t="s">
        <v>166</v>
      </c>
      <c r="ET4" s="53" t="s">
        <v>167</v>
      </c>
      <c r="EU4" s="52" t="s">
        <v>164</v>
      </c>
      <c r="EV4" s="52" t="s">
        <v>165</v>
      </c>
      <c r="EW4" s="53" t="s">
        <v>166</v>
      </c>
      <c r="EX4" s="53" t="s">
        <v>167</v>
      </c>
      <c r="EY4" s="52" t="s">
        <v>164</v>
      </c>
      <c r="EZ4" s="52" t="s">
        <v>165</v>
      </c>
      <c r="FA4" s="53" t="s">
        <v>166</v>
      </c>
      <c r="FB4" s="53" t="s">
        <v>167</v>
      </c>
      <c r="FC4" s="52" t="s">
        <v>164</v>
      </c>
      <c r="FD4" s="52" t="s">
        <v>165</v>
      </c>
      <c r="FE4" s="53" t="s">
        <v>166</v>
      </c>
      <c r="FF4" s="53" t="s">
        <v>167</v>
      </c>
      <c r="FG4" s="52" t="s">
        <v>164</v>
      </c>
      <c r="FH4" s="52" t="s">
        <v>165</v>
      </c>
      <c r="FI4" s="53" t="s">
        <v>166</v>
      </c>
      <c r="FJ4" s="53" t="s">
        <v>167</v>
      </c>
      <c r="FK4" s="52" t="s">
        <v>164</v>
      </c>
      <c r="FL4" s="52" t="s">
        <v>165</v>
      </c>
      <c r="FM4" s="53" t="s">
        <v>166</v>
      </c>
      <c r="FN4" s="53" t="s">
        <v>167</v>
      </c>
      <c r="FO4" s="52" t="s">
        <v>164</v>
      </c>
      <c r="FP4" s="52" t="s">
        <v>165</v>
      </c>
      <c r="FQ4" s="53" t="s">
        <v>166</v>
      </c>
      <c r="FR4" s="53" t="s">
        <v>167</v>
      </c>
      <c r="FS4" s="52" t="s">
        <v>164</v>
      </c>
      <c r="FT4" s="52" t="s">
        <v>165</v>
      </c>
      <c r="FU4" s="53" t="s">
        <v>166</v>
      </c>
      <c r="FV4" s="53" t="s">
        <v>167</v>
      </c>
      <c r="FW4" s="52" t="s">
        <v>164</v>
      </c>
      <c r="FX4" s="52" t="s">
        <v>165</v>
      </c>
      <c r="FY4" s="53" t="s">
        <v>166</v>
      </c>
      <c r="FZ4" s="53" t="s">
        <v>167</v>
      </c>
      <c r="GA4" s="52" t="s">
        <v>164</v>
      </c>
      <c r="GB4" s="52" t="s">
        <v>165</v>
      </c>
      <c r="GC4" s="53" t="s">
        <v>166</v>
      </c>
      <c r="GD4" s="53" t="s">
        <v>167</v>
      </c>
      <c r="GE4" s="52" t="s">
        <v>164</v>
      </c>
      <c r="GF4" s="52" t="s">
        <v>165</v>
      </c>
      <c r="GG4" s="53" t="s">
        <v>166</v>
      </c>
      <c r="GH4" s="53" t="s">
        <v>167</v>
      </c>
      <c r="GI4" s="52" t="s">
        <v>164</v>
      </c>
      <c r="GJ4" s="52" t="s">
        <v>165</v>
      </c>
      <c r="GK4" s="53" t="s">
        <v>166</v>
      </c>
      <c r="GL4" s="53" t="s">
        <v>167</v>
      </c>
      <c r="GM4" s="52" t="s">
        <v>164</v>
      </c>
      <c r="GN4" s="52" t="s">
        <v>165</v>
      </c>
      <c r="GO4" s="53" t="s">
        <v>166</v>
      </c>
      <c r="GP4" s="53" t="s">
        <v>167</v>
      </c>
      <c r="GQ4" s="52" t="s">
        <v>164</v>
      </c>
      <c r="GR4" s="52" t="s">
        <v>165</v>
      </c>
      <c r="GS4" s="53" t="s">
        <v>166</v>
      </c>
      <c r="GT4" s="53" t="s">
        <v>167</v>
      </c>
      <c r="GU4" s="52" t="s">
        <v>164</v>
      </c>
      <c r="GV4" s="52" t="s">
        <v>165</v>
      </c>
      <c r="GW4" s="53" t="s">
        <v>166</v>
      </c>
      <c r="GX4" s="53" t="s">
        <v>167</v>
      </c>
      <c r="GY4" s="52" t="s">
        <v>164</v>
      </c>
      <c r="GZ4" s="52" t="s">
        <v>165</v>
      </c>
      <c r="HA4" s="53" t="s">
        <v>166</v>
      </c>
      <c r="HB4" s="53" t="s">
        <v>167</v>
      </c>
      <c r="HC4" s="52" t="s">
        <v>164</v>
      </c>
      <c r="HD4" s="52" t="s">
        <v>165</v>
      </c>
      <c r="HE4" s="53" t="s">
        <v>166</v>
      </c>
      <c r="HF4" s="53" t="s">
        <v>167</v>
      </c>
      <c r="HG4" s="52" t="s">
        <v>164</v>
      </c>
      <c r="HH4" s="52" t="s">
        <v>165</v>
      </c>
      <c r="HI4" s="53" t="s">
        <v>166</v>
      </c>
      <c r="HJ4" s="53" t="s">
        <v>167</v>
      </c>
      <c r="HK4" s="41"/>
      <c r="HL4" s="52"/>
      <c r="HM4" s="53" t="s">
        <v>167</v>
      </c>
      <c r="HN4" s="41"/>
      <c r="HO4" s="41"/>
    </row>
    <row r="5" spans="1:223" ht="28.5" customHeight="1">
      <c r="A5" s="39" t="s">
        <v>111</v>
      </c>
      <c r="B5" s="39">
        <f>B6+B7+B8</f>
        <v>2.92</v>
      </c>
      <c r="C5" s="39">
        <v>4820.52</v>
      </c>
      <c r="D5" s="39">
        <v>12</v>
      </c>
      <c r="E5" s="54">
        <f>E6+E7+E8</f>
        <v>168911.02080000003</v>
      </c>
      <c r="F5" s="25">
        <f>F6+F7+F8</f>
        <v>2.8000000000000003</v>
      </c>
      <c r="G5" s="53">
        <v>6561.5</v>
      </c>
      <c r="H5" s="16">
        <v>12</v>
      </c>
      <c r="I5" s="25">
        <f aca="true" t="shared" si="0" ref="I5:N5">I6+I7+I8</f>
        <v>220466.4</v>
      </c>
      <c r="J5" s="25">
        <f t="shared" si="0"/>
        <v>2.26</v>
      </c>
      <c r="K5" s="16">
        <v>12857.9</v>
      </c>
      <c r="L5" s="16">
        <v>12</v>
      </c>
      <c r="M5" s="65">
        <f aca="true" t="shared" si="1" ref="M5:M27">J5*K5*L5</f>
        <v>348706.24799999996</v>
      </c>
      <c r="N5" s="25">
        <f t="shared" si="0"/>
        <v>2.63</v>
      </c>
      <c r="O5" s="16">
        <v>6232.43</v>
      </c>
      <c r="P5" s="16">
        <v>12</v>
      </c>
      <c r="Q5" s="25">
        <f aca="true" t="shared" si="2" ref="Q5:Q27">N5*O5*P5</f>
        <v>196695.4908</v>
      </c>
      <c r="R5" s="25">
        <f>R6+R7+R8</f>
        <v>2.09</v>
      </c>
      <c r="S5" s="16">
        <v>8677.7</v>
      </c>
      <c r="T5" s="16">
        <v>12</v>
      </c>
      <c r="U5" s="30">
        <f aca="true" t="shared" si="3" ref="U5:U50">R5*S5*T5</f>
        <v>217636.71600000001</v>
      </c>
      <c r="V5" s="25">
        <f>V6+V7+V8</f>
        <v>3.1</v>
      </c>
      <c r="W5" s="16">
        <v>4261</v>
      </c>
      <c r="X5" s="16">
        <v>12</v>
      </c>
      <c r="Y5" s="30">
        <f aca="true" t="shared" si="4" ref="Y5:Y42">V5*W5*X5</f>
        <v>158509.2</v>
      </c>
      <c r="Z5" s="25">
        <f>Z6+Z7+Z8</f>
        <v>1.46</v>
      </c>
      <c r="AA5" s="16">
        <v>1932.8</v>
      </c>
      <c r="AB5" s="16">
        <v>12</v>
      </c>
      <c r="AC5" s="30">
        <f aca="true" t="shared" si="5" ref="AC5:AC27">Z5*AA5*AB5</f>
        <v>33862.656</v>
      </c>
      <c r="AD5" s="25">
        <f>AD6+AD7+AD8</f>
        <v>1.8</v>
      </c>
      <c r="AE5" s="16">
        <v>5596.7</v>
      </c>
      <c r="AF5" s="16">
        <v>12</v>
      </c>
      <c r="AG5" s="30">
        <f>AG6+AG7+AG8</f>
        <v>120888.72</v>
      </c>
      <c r="AH5" s="25">
        <f>AH6+AH7+AH8</f>
        <v>2.7600000000000002</v>
      </c>
      <c r="AI5" s="31">
        <v>4439</v>
      </c>
      <c r="AJ5" s="31">
        <v>12</v>
      </c>
      <c r="AK5" s="30">
        <f aca="true" t="shared" si="6" ref="AK5:AK27">AH5*AI5*AJ5</f>
        <v>147019.68000000002</v>
      </c>
      <c r="AL5" s="25">
        <f>AL6+AL7+AL8</f>
        <v>2.64</v>
      </c>
      <c r="AM5" s="16">
        <v>7476.1</v>
      </c>
      <c r="AN5" s="16">
        <v>12</v>
      </c>
      <c r="AO5" s="25">
        <f>AO6+AO7+AO8</f>
        <v>236842.84799999997</v>
      </c>
      <c r="AP5" s="25">
        <f>AP6+AP7+AP8</f>
        <v>1.9799999999999998</v>
      </c>
      <c r="AQ5" s="16">
        <v>3592.72</v>
      </c>
      <c r="AR5" s="16">
        <v>12</v>
      </c>
      <c r="AS5" s="30">
        <f aca="true" t="shared" si="7" ref="AS5:AX5">AS6+AS7+AS8</f>
        <v>85363.0272</v>
      </c>
      <c r="AT5" s="30">
        <f t="shared" si="7"/>
        <v>3.21</v>
      </c>
      <c r="AU5" s="31">
        <v>2415.5</v>
      </c>
      <c r="AV5" s="31">
        <v>12</v>
      </c>
      <c r="AW5" s="25">
        <f t="shared" si="7"/>
        <v>93045.06</v>
      </c>
      <c r="AX5" s="30">
        <f t="shared" si="7"/>
        <v>2.07</v>
      </c>
      <c r="AY5" s="31">
        <v>2113.6</v>
      </c>
      <c r="AZ5" s="31">
        <v>12</v>
      </c>
      <c r="BA5" s="25">
        <f aca="true" t="shared" si="8" ref="BA5:BF5">BA6+BA7+BA8</f>
        <v>52501.824</v>
      </c>
      <c r="BB5" s="30">
        <f t="shared" si="8"/>
        <v>3.1900000000000004</v>
      </c>
      <c r="BC5" s="31">
        <v>4420.42</v>
      </c>
      <c r="BD5" s="31">
        <v>12</v>
      </c>
      <c r="BE5" s="25">
        <f t="shared" si="8"/>
        <v>169213.6776</v>
      </c>
      <c r="BF5" s="30">
        <f t="shared" si="8"/>
        <v>2.5</v>
      </c>
      <c r="BG5" s="31">
        <v>2466.32</v>
      </c>
      <c r="BH5" s="31">
        <v>12</v>
      </c>
      <c r="BI5" s="30">
        <f aca="true" t="shared" si="9" ref="BI5:BN5">BI6+BI7+BI8</f>
        <v>73989.59999999999</v>
      </c>
      <c r="BJ5" s="30">
        <f t="shared" si="9"/>
        <v>2.75</v>
      </c>
      <c r="BK5" s="31">
        <v>4344.7</v>
      </c>
      <c r="BL5" s="31">
        <v>12</v>
      </c>
      <c r="BM5" s="30">
        <f t="shared" si="9"/>
        <v>143375.1</v>
      </c>
      <c r="BN5" s="30">
        <f t="shared" si="9"/>
        <v>3.06</v>
      </c>
      <c r="BO5" s="31">
        <v>4299.57</v>
      </c>
      <c r="BP5" s="31">
        <v>12</v>
      </c>
      <c r="BQ5" s="30">
        <f aca="true" t="shared" si="10" ref="BQ5:BW5">BQ6+BQ7+BQ8</f>
        <v>157880.21039999995</v>
      </c>
      <c r="BR5" s="30"/>
      <c r="BS5" s="30">
        <f t="shared" si="10"/>
        <v>2.88</v>
      </c>
      <c r="BT5" s="31">
        <v>5278.3</v>
      </c>
      <c r="BU5" s="31">
        <v>12</v>
      </c>
      <c r="BV5" s="30">
        <f t="shared" si="10"/>
        <v>182418.048</v>
      </c>
      <c r="BW5" s="30">
        <f t="shared" si="10"/>
        <v>2.82</v>
      </c>
      <c r="BX5" s="31">
        <v>3487.3</v>
      </c>
      <c r="BY5" s="31">
        <v>12</v>
      </c>
      <c r="BZ5" s="30">
        <f aca="true" t="shared" si="11" ref="BZ5:CE5">BZ6+BZ7+BZ8</f>
        <v>118010.23200000002</v>
      </c>
      <c r="CA5" s="30">
        <f t="shared" si="11"/>
        <v>2.5300000000000002</v>
      </c>
      <c r="CB5" s="31">
        <v>4497.03</v>
      </c>
      <c r="CC5" s="31">
        <v>12</v>
      </c>
      <c r="CD5" s="30">
        <f t="shared" si="11"/>
        <v>136529.8308</v>
      </c>
      <c r="CE5" s="30">
        <f t="shared" si="11"/>
        <v>2.1700000000000004</v>
      </c>
      <c r="CF5" s="31">
        <v>2657.75</v>
      </c>
      <c r="CG5" s="31">
        <v>12</v>
      </c>
      <c r="CH5" s="30">
        <f aca="true" t="shared" si="12" ref="CH5:CM5">CH6+CH7+CH8</f>
        <v>69207.81000000001</v>
      </c>
      <c r="CI5" s="30">
        <f t="shared" si="12"/>
        <v>2.6199999999999997</v>
      </c>
      <c r="CJ5" s="31">
        <v>8926.25</v>
      </c>
      <c r="CK5" s="31">
        <v>12</v>
      </c>
      <c r="CL5" s="30">
        <f t="shared" si="12"/>
        <v>280641.3</v>
      </c>
      <c r="CM5" s="30">
        <f t="shared" si="12"/>
        <v>2.56</v>
      </c>
      <c r="CN5" s="31">
        <v>4367.5</v>
      </c>
      <c r="CO5" s="31">
        <v>12</v>
      </c>
      <c r="CP5" s="30">
        <f aca="true" t="shared" si="13" ref="CP5:CU5">CP6+CP7+CP8</f>
        <v>134169.59999999998</v>
      </c>
      <c r="CQ5" s="30">
        <f t="shared" si="13"/>
        <v>2.8400000000000003</v>
      </c>
      <c r="CR5" s="31">
        <v>2519.2</v>
      </c>
      <c r="CS5" s="31">
        <v>12</v>
      </c>
      <c r="CT5" s="30">
        <f t="shared" si="13"/>
        <v>85854.336</v>
      </c>
      <c r="CU5" s="30">
        <f t="shared" si="13"/>
        <v>2.8</v>
      </c>
      <c r="CV5" s="31">
        <v>2750.66</v>
      </c>
      <c r="CW5" s="31">
        <v>12</v>
      </c>
      <c r="CX5" s="30">
        <f aca="true" t="shared" si="14" ref="CX5:DC5">CX6+CX7+CX8</f>
        <v>92422.17599999999</v>
      </c>
      <c r="CY5" s="30">
        <f t="shared" si="14"/>
        <v>2.24</v>
      </c>
      <c r="CZ5" s="31">
        <v>2386.8</v>
      </c>
      <c r="DA5" s="31">
        <v>12</v>
      </c>
      <c r="DB5" s="30">
        <f t="shared" si="14"/>
        <v>64157.18400000001</v>
      </c>
      <c r="DC5" s="30">
        <f t="shared" si="14"/>
        <v>2.3000000000000003</v>
      </c>
      <c r="DD5" s="31">
        <v>2765.5</v>
      </c>
      <c r="DE5" s="31">
        <v>12</v>
      </c>
      <c r="DF5" s="30">
        <f aca="true" t="shared" si="15" ref="DF5:DK5">DF6+DF7+DF8</f>
        <v>76327.8</v>
      </c>
      <c r="DG5" s="30">
        <f t="shared" si="15"/>
        <v>1.9300000000000002</v>
      </c>
      <c r="DH5" s="31">
        <v>3354.75</v>
      </c>
      <c r="DI5" s="31">
        <v>12</v>
      </c>
      <c r="DJ5" s="30">
        <f t="shared" si="15"/>
        <v>77696.01</v>
      </c>
      <c r="DK5" s="30">
        <f t="shared" si="15"/>
        <v>2.09</v>
      </c>
      <c r="DL5" s="31">
        <v>4983.22</v>
      </c>
      <c r="DM5" s="31">
        <v>12</v>
      </c>
      <c r="DN5" s="30">
        <f aca="true" t="shared" si="16" ref="DN5:DS5">DN6+DN7+DN8</f>
        <v>124979.15760000002</v>
      </c>
      <c r="DO5" s="30">
        <f t="shared" si="16"/>
        <v>2.4000000000000004</v>
      </c>
      <c r="DP5" s="31">
        <v>5714.22</v>
      </c>
      <c r="DQ5" s="31">
        <v>12</v>
      </c>
      <c r="DR5" s="30">
        <f t="shared" si="16"/>
        <v>164569.53600000002</v>
      </c>
      <c r="DS5" s="30">
        <f t="shared" si="16"/>
        <v>2.48</v>
      </c>
      <c r="DT5" s="31">
        <v>5589.4</v>
      </c>
      <c r="DU5" s="31">
        <v>12</v>
      </c>
      <c r="DV5" s="30">
        <f aca="true" t="shared" si="17" ref="DV5:EA5">DV6+DV7+DV8</f>
        <v>166340.54400000002</v>
      </c>
      <c r="DW5" s="30">
        <f t="shared" si="17"/>
        <v>2.71</v>
      </c>
      <c r="DX5" s="31">
        <v>5178.32</v>
      </c>
      <c r="DY5" s="31">
        <v>12</v>
      </c>
      <c r="DZ5" s="30">
        <f t="shared" si="17"/>
        <v>168398.9664</v>
      </c>
      <c r="EA5" s="30">
        <f t="shared" si="17"/>
        <v>2.5100000000000002</v>
      </c>
      <c r="EB5" s="31">
        <v>5894.35</v>
      </c>
      <c r="EC5" s="31">
        <v>12</v>
      </c>
      <c r="ED5" s="30">
        <f aca="true" t="shared" si="18" ref="ED5:EI5">ED6+ED7+ED8</f>
        <v>177537.82200000001</v>
      </c>
      <c r="EE5" s="30">
        <f t="shared" si="18"/>
        <v>2.22</v>
      </c>
      <c r="EF5" s="31">
        <v>4968.25</v>
      </c>
      <c r="EG5" s="31">
        <v>12</v>
      </c>
      <c r="EH5" s="30">
        <f t="shared" si="18"/>
        <v>132354.18</v>
      </c>
      <c r="EI5" s="30">
        <f t="shared" si="18"/>
        <v>1.3</v>
      </c>
      <c r="EJ5" s="31">
        <v>2832.1</v>
      </c>
      <c r="EK5" s="31">
        <v>12</v>
      </c>
      <c r="EL5" s="30">
        <f aca="true" t="shared" si="19" ref="EL5:EQ5">EL6+EL7+EL8</f>
        <v>44180.76</v>
      </c>
      <c r="EM5" s="30">
        <f t="shared" si="19"/>
        <v>2.04</v>
      </c>
      <c r="EN5" s="31">
        <v>901.3</v>
      </c>
      <c r="EO5" s="31">
        <v>12</v>
      </c>
      <c r="EP5" s="30">
        <f t="shared" si="19"/>
        <v>22063.824</v>
      </c>
      <c r="EQ5" s="30">
        <f t="shared" si="19"/>
        <v>2.24</v>
      </c>
      <c r="ER5" s="31">
        <v>2856.14</v>
      </c>
      <c r="ES5" s="31">
        <v>12</v>
      </c>
      <c r="ET5" s="30">
        <f aca="true" t="shared" si="20" ref="ET5:EY5">ET6+ET7+ET8</f>
        <v>76773.0432</v>
      </c>
      <c r="EU5" s="30">
        <f t="shared" si="20"/>
        <v>2.37</v>
      </c>
      <c r="EV5" s="31">
        <v>2873.59</v>
      </c>
      <c r="EW5" s="31">
        <v>12</v>
      </c>
      <c r="EX5" s="30">
        <f t="shared" si="20"/>
        <v>81724.8996</v>
      </c>
      <c r="EY5" s="30">
        <f t="shared" si="20"/>
        <v>3.04</v>
      </c>
      <c r="EZ5" s="31">
        <v>4438.2</v>
      </c>
      <c r="FA5" s="31">
        <v>12</v>
      </c>
      <c r="FB5" s="30">
        <f aca="true" t="shared" si="21" ref="FB5:FG5">FB6+FB7+FB8</f>
        <v>161905.536</v>
      </c>
      <c r="FC5" s="30">
        <f t="shared" si="21"/>
        <v>2.74</v>
      </c>
      <c r="FD5" s="31">
        <v>2534.6</v>
      </c>
      <c r="FE5" s="31">
        <v>12</v>
      </c>
      <c r="FF5" s="30">
        <f t="shared" si="21"/>
        <v>83337.648</v>
      </c>
      <c r="FG5" s="30">
        <f t="shared" si="21"/>
        <v>2.43</v>
      </c>
      <c r="FH5" s="31">
        <v>2510.94</v>
      </c>
      <c r="FI5" s="31">
        <v>12</v>
      </c>
      <c r="FJ5" s="30">
        <f aca="true" t="shared" si="22" ref="FJ5:FO5">FJ6+FJ7+FJ8</f>
        <v>73219.0104</v>
      </c>
      <c r="FK5" s="30">
        <f t="shared" si="22"/>
        <v>2.5700000000000003</v>
      </c>
      <c r="FL5" s="31">
        <v>4369.79</v>
      </c>
      <c r="FM5" s="31">
        <v>12</v>
      </c>
      <c r="FN5" s="30">
        <f t="shared" si="22"/>
        <v>134764.3236</v>
      </c>
      <c r="FO5" s="30">
        <f t="shared" si="22"/>
        <v>2.49</v>
      </c>
      <c r="FP5" s="31">
        <v>2973.08</v>
      </c>
      <c r="FQ5" s="31">
        <v>12</v>
      </c>
      <c r="FR5" s="30">
        <f aca="true" t="shared" si="23" ref="FR5:FW5">FR6+FR7+FR8</f>
        <v>88835.6304</v>
      </c>
      <c r="FS5" s="30">
        <f t="shared" si="23"/>
        <v>2.0300000000000002</v>
      </c>
      <c r="FT5" s="31">
        <v>4959.94</v>
      </c>
      <c r="FU5" s="31">
        <v>12</v>
      </c>
      <c r="FV5" s="30">
        <f t="shared" si="23"/>
        <v>120824.1384</v>
      </c>
      <c r="FW5" s="30">
        <f t="shared" si="23"/>
        <v>2.3000000000000003</v>
      </c>
      <c r="FX5" s="31">
        <v>4346.89</v>
      </c>
      <c r="FY5" s="31">
        <v>12</v>
      </c>
      <c r="FZ5" s="30">
        <f aca="true" t="shared" si="24" ref="FZ5:GE5">FZ6+FZ7+FZ8</f>
        <v>119974.16400000002</v>
      </c>
      <c r="GA5" s="30">
        <f t="shared" si="24"/>
        <v>2.6700000000000004</v>
      </c>
      <c r="GB5" s="31">
        <v>5058.1</v>
      </c>
      <c r="GC5" s="31">
        <v>12</v>
      </c>
      <c r="GD5" s="30">
        <f t="shared" si="24"/>
        <v>162061.52400000003</v>
      </c>
      <c r="GE5" s="30">
        <f t="shared" si="24"/>
        <v>1.9000000000000001</v>
      </c>
      <c r="GF5" s="31">
        <v>3506.6</v>
      </c>
      <c r="GG5" s="31">
        <v>12</v>
      </c>
      <c r="GH5" s="30">
        <f aca="true" t="shared" si="25" ref="GH5:GM5">GH6+GH7+GH8</f>
        <v>79950.48000000001</v>
      </c>
      <c r="GI5" s="30">
        <f t="shared" si="25"/>
        <v>2.39</v>
      </c>
      <c r="GJ5" s="31">
        <v>5061.53</v>
      </c>
      <c r="GK5" s="31">
        <v>12</v>
      </c>
      <c r="GL5" s="30">
        <f t="shared" si="25"/>
        <v>145164.6804</v>
      </c>
      <c r="GM5" s="30">
        <f t="shared" si="25"/>
        <v>2.91</v>
      </c>
      <c r="GN5" s="31">
        <v>4373.5</v>
      </c>
      <c r="GO5" s="31">
        <v>12</v>
      </c>
      <c r="GP5" s="30">
        <f aca="true" t="shared" si="26" ref="GP5:GU5">GP6+GP7+GP8</f>
        <v>152722.62</v>
      </c>
      <c r="GQ5" s="30">
        <f t="shared" si="26"/>
        <v>2.63</v>
      </c>
      <c r="GR5" s="31">
        <v>2469.3</v>
      </c>
      <c r="GS5" s="31">
        <v>12</v>
      </c>
      <c r="GT5" s="30">
        <f t="shared" si="26"/>
        <v>77931.108</v>
      </c>
      <c r="GU5" s="30">
        <f t="shared" si="26"/>
        <v>2.7600000000000002</v>
      </c>
      <c r="GV5" s="31">
        <v>4255.3</v>
      </c>
      <c r="GW5" s="31">
        <v>12</v>
      </c>
      <c r="GX5" s="30">
        <f aca="true" t="shared" si="27" ref="GX5:HC5">GX6+GX7+GX8</f>
        <v>140935.53600000002</v>
      </c>
      <c r="GY5" s="73">
        <f t="shared" si="27"/>
        <v>2.67</v>
      </c>
      <c r="GZ5" s="31">
        <v>3617</v>
      </c>
      <c r="HA5" s="31">
        <v>12</v>
      </c>
      <c r="HB5" s="30">
        <f t="shared" si="27"/>
        <v>115888.68000000001</v>
      </c>
      <c r="HC5" s="30">
        <f t="shared" si="27"/>
        <v>2.6100000000000003</v>
      </c>
      <c r="HD5" s="31">
        <v>4963.38</v>
      </c>
      <c r="HE5" s="31">
        <v>12</v>
      </c>
      <c r="HF5" s="30">
        <f aca="true" t="shared" si="28" ref="HF5:HO5">HF6+HF7+HF8</f>
        <v>155453.06160000002</v>
      </c>
      <c r="HG5" s="30">
        <f t="shared" si="28"/>
        <v>2.58</v>
      </c>
      <c r="HH5" s="31">
        <v>4257.8</v>
      </c>
      <c r="HI5" s="31">
        <v>12</v>
      </c>
      <c r="HJ5" s="30">
        <f t="shared" si="28"/>
        <v>131821.488</v>
      </c>
      <c r="HK5" s="25">
        <f t="shared" si="28"/>
        <v>0</v>
      </c>
      <c r="HL5" s="25">
        <f t="shared" si="28"/>
        <v>0</v>
      </c>
      <c r="HM5" s="30">
        <f t="shared" si="28"/>
        <v>7046054.167199999</v>
      </c>
      <c r="HN5" s="25">
        <f t="shared" si="28"/>
        <v>0</v>
      </c>
      <c r="HO5" s="25">
        <f t="shared" si="28"/>
        <v>0</v>
      </c>
    </row>
    <row r="6" spans="1:223" ht="35.25" customHeight="1">
      <c r="A6" s="40" t="s">
        <v>112</v>
      </c>
      <c r="B6" s="40">
        <v>1.44</v>
      </c>
      <c r="C6" s="40">
        <v>4820.52</v>
      </c>
      <c r="D6" s="40">
        <v>12</v>
      </c>
      <c r="E6" s="55">
        <f>B6*C6*D6</f>
        <v>83298.5856</v>
      </c>
      <c r="F6" s="41">
        <v>1.34</v>
      </c>
      <c r="G6" s="53">
        <v>6561.5</v>
      </c>
      <c r="H6" s="16">
        <v>12</v>
      </c>
      <c r="I6" s="41">
        <f>F6*G6*H6</f>
        <v>105508.92</v>
      </c>
      <c r="J6" s="41">
        <v>1</v>
      </c>
      <c r="K6" s="16">
        <v>12857.9</v>
      </c>
      <c r="L6" s="16">
        <v>12</v>
      </c>
      <c r="M6" s="16">
        <f t="shared" si="1"/>
        <v>154294.8</v>
      </c>
      <c r="N6" s="41">
        <v>1.3</v>
      </c>
      <c r="O6" s="16">
        <v>6232.43</v>
      </c>
      <c r="P6" s="16">
        <v>12</v>
      </c>
      <c r="Q6" s="16">
        <f t="shared" si="2"/>
        <v>97225.90800000001</v>
      </c>
      <c r="R6" s="41">
        <v>0.96</v>
      </c>
      <c r="S6" s="16">
        <v>8677.7</v>
      </c>
      <c r="T6" s="16">
        <v>12</v>
      </c>
      <c r="U6" s="31">
        <f t="shared" si="3"/>
        <v>99967.104</v>
      </c>
      <c r="V6" s="21">
        <v>1.51</v>
      </c>
      <c r="W6" s="16">
        <v>4261</v>
      </c>
      <c r="X6" s="16">
        <v>12</v>
      </c>
      <c r="Y6" s="31">
        <f t="shared" si="4"/>
        <v>77209.31999999999</v>
      </c>
      <c r="Z6" s="21">
        <v>1.46</v>
      </c>
      <c r="AA6" s="16">
        <v>1932.8</v>
      </c>
      <c r="AB6" s="16">
        <v>12</v>
      </c>
      <c r="AC6" s="31">
        <f t="shared" si="5"/>
        <v>33862.656</v>
      </c>
      <c r="AD6" s="21">
        <v>1.8</v>
      </c>
      <c r="AE6" s="16">
        <v>5596.7</v>
      </c>
      <c r="AF6" s="16">
        <v>12</v>
      </c>
      <c r="AG6" s="31">
        <f aca="true" t="shared" si="29" ref="AG6:AG11">AD6*AE6*AF6</f>
        <v>120888.72</v>
      </c>
      <c r="AH6" s="21">
        <v>1.29</v>
      </c>
      <c r="AI6" s="31">
        <v>4439</v>
      </c>
      <c r="AJ6" s="31">
        <v>12</v>
      </c>
      <c r="AK6" s="31">
        <f t="shared" si="6"/>
        <v>68715.72</v>
      </c>
      <c r="AL6" s="21">
        <v>1.19</v>
      </c>
      <c r="AM6" s="16">
        <v>7476.1</v>
      </c>
      <c r="AN6" s="16">
        <v>12</v>
      </c>
      <c r="AO6" s="16">
        <f>AL6*AM6*AN6</f>
        <v>106758.70799999998</v>
      </c>
      <c r="AP6" s="21">
        <v>0.98</v>
      </c>
      <c r="AQ6" s="16">
        <v>3592.72</v>
      </c>
      <c r="AR6" s="16">
        <v>12</v>
      </c>
      <c r="AS6" s="20">
        <f>AP6*AQ6*AR6</f>
        <v>42250.3872</v>
      </c>
      <c r="AT6" s="20">
        <v>1.58</v>
      </c>
      <c r="AU6" s="31">
        <v>2415.5</v>
      </c>
      <c r="AV6" s="31">
        <v>12</v>
      </c>
      <c r="AW6" s="20">
        <f>AT6*AU6*AV6</f>
        <v>45797.880000000005</v>
      </c>
      <c r="AX6" s="20">
        <v>0.97</v>
      </c>
      <c r="AY6" s="31">
        <v>2113.6</v>
      </c>
      <c r="AZ6" s="31">
        <v>12</v>
      </c>
      <c r="BA6" s="20">
        <f>AX6*AY6*AZ6</f>
        <v>24602.304</v>
      </c>
      <c r="BB6" s="20">
        <v>1.56</v>
      </c>
      <c r="BC6" s="31">
        <v>4420.42</v>
      </c>
      <c r="BD6" s="31">
        <v>12</v>
      </c>
      <c r="BE6" s="20">
        <f>BB6*BC6*BD6</f>
        <v>82750.2624</v>
      </c>
      <c r="BF6" s="20">
        <v>1.21</v>
      </c>
      <c r="BG6" s="31">
        <v>2466.32</v>
      </c>
      <c r="BH6" s="31">
        <v>12</v>
      </c>
      <c r="BI6" s="20">
        <f>BF6*BG6*BH6</f>
        <v>35810.966400000005</v>
      </c>
      <c r="BJ6" s="20">
        <v>1.34</v>
      </c>
      <c r="BK6" s="31">
        <v>4344.7</v>
      </c>
      <c r="BL6" s="31">
        <v>12</v>
      </c>
      <c r="BM6" s="20">
        <f>BJ6*BK6*BL6</f>
        <v>69862.776</v>
      </c>
      <c r="BN6" s="20">
        <v>1.5</v>
      </c>
      <c r="BO6" s="31">
        <v>4299.57</v>
      </c>
      <c r="BP6" s="31">
        <v>12</v>
      </c>
      <c r="BQ6" s="20">
        <f>BN6*BO6*BP6</f>
        <v>77392.26</v>
      </c>
      <c r="BR6" s="30"/>
      <c r="BS6" s="20">
        <v>1.4</v>
      </c>
      <c r="BT6" s="31">
        <v>5278.3</v>
      </c>
      <c r="BU6" s="31">
        <v>12</v>
      </c>
      <c r="BV6" s="20">
        <f>BS6*BT6*BU6</f>
        <v>88675.44</v>
      </c>
      <c r="BW6" s="20">
        <v>1.26</v>
      </c>
      <c r="BX6" s="31">
        <v>3487.3</v>
      </c>
      <c r="BY6" s="31">
        <v>12</v>
      </c>
      <c r="BZ6" s="20">
        <f>BW6*BX6*BY6</f>
        <v>52727.97600000001</v>
      </c>
      <c r="CA6" s="20">
        <v>1.31</v>
      </c>
      <c r="CB6" s="31">
        <v>4497.03</v>
      </c>
      <c r="CC6" s="31">
        <v>12</v>
      </c>
      <c r="CD6" s="20">
        <f>CA6*CB6*CC6</f>
        <v>70693.3116</v>
      </c>
      <c r="CE6" s="20">
        <v>1.05</v>
      </c>
      <c r="CF6" s="31">
        <v>2657.75</v>
      </c>
      <c r="CG6" s="31">
        <v>12</v>
      </c>
      <c r="CH6" s="20">
        <f>CE6*CF6*CG6</f>
        <v>33487.65</v>
      </c>
      <c r="CI6" s="20">
        <v>1.2</v>
      </c>
      <c r="CJ6" s="31">
        <v>8926.25</v>
      </c>
      <c r="CK6" s="31">
        <v>12</v>
      </c>
      <c r="CL6" s="20">
        <f>CI6*CJ6*CK6</f>
        <v>128538</v>
      </c>
      <c r="CM6" s="20">
        <v>1.24</v>
      </c>
      <c r="CN6" s="31">
        <v>4367.5</v>
      </c>
      <c r="CO6" s="31">
        <v>12</v>
      </c>
      <c r="CP6" s="20">
        <f>CM6*CN6*CO6</f>
        <v>64988.399999999994</v>
      </c>
      <c r="CQ6" s="20">
        <v>1.46</v>
      </c>
      <c r="CR6" s="31">
        <v>2519.2</v>
      </c>
      <c r="CS6" s="31">
        <v>12</v>
      </c>
      <c r="CT6" s="20">
        <f>CQ6*CR6*CS6</f>
        <v>44136.384</v>
      </c>
      <c r="CU6" s="20">
        <v>1.39</v>
      </c>
      <c r="CV6" s="31">
        <v>2750.66</v>
      </c>
      <c r="CW6" s="31">
        <v>12</v>
      </c>
      <c r="CX6" s="20">
        <f>CU6*CV6*CW6</f>
        <v>45881.008799999996</v>
      </c>
      <c r="CY6" s="20">
        <v>1.1</v>
      </c>
      <c r="CZ6" s="31">
        <v>2386.8</v>
      </c>
      <c r="DA6" s="31">
        <v>12</v>
      </c>
      <c r="DB6" s="20">
        <f>CY6*CZ6*DA6</f>
        <v>31505.760000000006</v>
      </c>
      <c r="DC6" s="20">
        <v>1.09</v>
      </c>
      <c r="DD6" s="31">
        <v>2765.5</v>
      </c>
      <c r="DE6" s="31">
        <v>12</v>
      </c>
      <c r="DF6" s="20">
        <f>DC6*DD6*DE6</f>
        <v>36172.740000000005</v>
      </c>
      <c r="DG6" s="20">
        <v>0.92</v>
      </c>
      <c r="DH6" s="31">
        <v>3354.75</v>
      </c>
      <c r="DI6" s="31">
        <v>12</v>
      </c>
      <c r="DJ6" s="20">
        <f>DG6*DH6*DI6</f>
        <v>37036.44</v>
      </c>
      <c r="DK6" s="20">
        <v>1.11</v>
      </c>
      <c r="DL6" s="31">
        <v>4983.22</v>
      </c>
      <c r="DM6" s="31">
        <v>12</v>
      </c>
      <c r="DN6" s="20">
        <f>DK6*DL6*DM6</f>
        <v>66376.49040000001</v>
      </c>
      <c r="DO6" s="20">
        <v>1.24</v>
      </c>
      <c r="DP6" s="31">
        <v>5714.22</v>
      </c>
      <c r="DQ6" s="31">
        <v>12</v>
      </c>
      <c r="DR6" s="20">
        <f>DO6*DP6*DQ6</f>
        <v>85027.59360000001</v>
      </c>
      <c r="DS6" s="20">
        <v>1.24</v>
      </c>
      <c r="DT6" s="31">
        <v>5589.4</v>
      </c>
      <c r="DU6" s="31">
        <v>12</v>
      </c>
      <c r="DV6" s="20">
        <f>DS6*DT6*DU6</f>
        <v>83170.272</v>
      </c>
      <c r="DW6" s="20">
        <v>1.25</v>
      </c>
      <c r="DX6" s="31">
        <v>5178.32</v>
      </c>
      <c r="DY6" s="31">
        <v>12</v>
      </c>
      <c r="DZ6" s="20">
        <f>DW6*DX6*DY6</f>
        <v>77674.79999999999</v>
      </c>
      <c r="EA6" s="20">
        <v>1.23</v>
      </c>
      <c r="EB6" s="31">
        <v>5894.35</v>
      </c>
      <c r="EC6" s="31">
        <v>12</v>
      </c>
      <c r="ED6" s="20">
        <f>EA6*EB6*EC6</f>
        <v>87000.606</v>
      </c>
      <c r="EE6" s="20">
        <v>1.02</v>
      </c>
      <c r="EF6" s="31">
        <v>4968.25</v>
      </c>
      <c r="EG6" s="31">
        <v>12</v>
      </c>
      <c r="EH6" s="20">
        <f>EE6*EF6*EG6</f>
        <v>60811.38</v>
      </c>
      <c r="EI6" s="20">
        <v>1.3</v>
      </c>
      <c r="EJ6" s="31">
        <v>2832.1</v>
      </c>
      <c r="EK6" s="31">
        <v>12</v>
      </c>
      <c r="EL6" s="20">
        <f>EI6*EJ6*EK6</f>
        <v>44180.76</v>
      </c>
      <c r="EM6" s="20">
        <v>1.02</v>
      </c>
      <c r="EN6" s="31">
        <v>901.3</v>
      </c>
      <c r="EO6" s="31">
        <v>12</v>
      </c>
      <c r="EP6" s="20">
        <f>EM6*EN6*EO6</f>
        <v>11031.912</v>
      </c>
      <c r="EQ6" s="20">
        <v>0.97</v>
      </c>
      <c r="ER6" s="31">
        <v>2856.14</v>
      </c>
      <c r="ES6" s="31">
        <v>12</v>
      </c>
      <c r="ET6" s="20">
        <f>EQ6*ER6*ES6</f>
        <v>33245.4696</v>
      </c>
      <c r="EU6" s="20">
        <v>1.14</v>
      </c>
      <c r="EV6" s="31">
        <v>2873.59</v>
      </c>
      <c r="EW6" s="31">
        <v>12</v>
      </c>
      <c r="EX6" s="20">
        <f>EU6*EV6*EW6</f>
        <v>39310.7112</v>
      </c>
      <c r="EY6" s="20">
        <v>1.46</v>
      </c>
      <c r="EZ6" s="31">
        <v>4438.2</v>
      </c>
      <c r="FA6" s="31">
        <v>12</v>
      </c>
      <c r="FB6" s="20">
        <f>EY6*EZ6*FA6</f>
        <v>77757.264</v>
      </c>
      <c r="FC6" s="20">
        <v>1.3</v>
      </c>
      <c r="FD6" s="31">
        <v>2534.6</v>
      </c>
      <c r="FE6" s="31">
        <v>12</v>
      </c>
      <c r="FF6" s="20">
        <f>FC6*FD6*FE6</f>
        <v>39539.76</v>
      </c>
      <c r="FG6" s="20">
        <v>1.2</v>
      </c>
      <c r="FH6" s="31">
        <v>2510.94</v>
      </c>
      <c r="FI6" s="31">
        <v>12</v>
      </c>
      <c r="FJ6" s="20">
        <f>FG6*FH6*FI6</f>
        <v>36157.536</v>
      </c>
      <c r="FK6" s="20">
        <v>1.21</v>
      </c>
      <c r="FL6" s="31">
        <v>4369.79</v>
      </c>
      <c r="FM6" s="31">
        <v>12</v>
      </c>
      <c r="FN6" s="20">
        <f>FK6*FL6*FM6</f>
        <v>63449.3508</v>
      </c>
      <c r="FO6" s="20">
        <v>1.2</v>
      </c>
      <c r="FP6" s="31">
        <v>2973.08</v>
      </c>
      <c r="FQ6" s="31">
        <v>12</v>
      </c>
      <c r="FR6" s="20">
        <f>FO6*FP6*FQ6</f>
        <v>42812.352</v>
      </c>
      <c r="FS6" s="20">
        <v>0.93</v>
      </c>
      <c r="FT6" s="31">
        <v>4959.94</v>
      </c>
      <c r="FU6" s="31">
        <v>12</v>
      </c>
      <c r="FV6" s="20">
        <f>FS6*FT6*FU6</f>
        <v>55352.9304</v>
      </c>
      <c r="FW6" s="20">
        <v>1.1</v>
      </c>
      <c r="FX6" s="31">
        <v>4346.89</v>
      </c>
      <c r="FY6" s="31">
        <v>12</v>
      </c>
      <c r="FZ6" s="20">
        <f>FW6*FX6*FY6</f>
        <v>57378.948000000004</v>
      </c>
      <c r="GA6" s="20">
        <v>1.36</v>
      </c>
      <c r="GB6" s="31">
        <v>5058.1</v>
      </c>
      <c r="GC6" s="31">
        <v>12</v>
      </c>
      <c r="GD6" s="20">
        <f>GA6*GB6*GC6</f>
        <v>82548.19200000001</v>
      </c>
      <c r="GE6" s="20">
        <v>0.93</v>
      </c>
      <c r="GF6" s="31">
        <v>3506.6</v>
      </c>
      <c r="GG6" s="31">
        <v>12</v>
      </c>
      <c r="GH6" s="20">
        <f>GE6*GF6*GG6</f>
        <v>39133.656</v>
      </c>
      <c r="GI6" s="20">
        <v>1.16</v>
      </c>
      <c r="GJ6" s="31">
        <v>5061.53</v>
      </c>
      <c r="GK6" s="31">
        <v>12</v>
      </c>
      <c r="GL6" s="20">
        <f>GI6*GJ6*GK6</f>
        <v>70456.4976</v>
      </c>
      <c r="GM6" s="20">
        <v>1.4</v>
      </c>
      <c r="GN6" s="31">
        <v>4373.5</v>
      </c>
      <c r="GO6" s="31">
        <v>12</v>
      </c>
      <c r="GP6" s="20">
        <f>GM6*GN6*GO6</f>
        <v>73474.79999999999</v>
      </c>
      <c r="GQ6" s="20">
        <v>1.25</v>
      </c>
      <c r="GR6" s="31">
        <v>2469.3</v>
      </c>
      <c r="GS6" s="31">
        <v>12</v>
      </c>
      <c r="GT6" s="20">
        <f>GQ6*GR6*GS6</f>
        <v>37039.5</v>
      </c>
      <c r="GU6" s="20">
        <v>1.4</v>
      </c>
      <c r="GV6" s="31">
        <v>4255.3</v>
      </c>
      <c r="GW6" s="31">
        <v>12</v>
      </c>
      <c r="GX6" s="20">
        <f>GU6*GV6*GW6</f>
        <v>71489.04000000001</v>
      </c>
      <c r="GY6" s="20">
        <v>1.28</v>
      </c>
      <c r="GZ6" s="31">
        <v>3617</v>
      </c>
      <c r="HA6" s="31">
        <v>12</v>
      </c>
      <c r="HB6" s="20">
        <f>GY6*GZ6*HA6</f>
        <v>55557.12</v>
      </c>
      <c r="HC6" s="20">
        <v>1.3</v>
      </c>
      <c r="HD6" s="31">
        <v>4963.38</v>
      </c>
      <c r="HE6" s="31">
        <v>12</v>
      </c>
      <c r="HF6" s="20">
        <f>HC6*HD6*HE6</f>
        <v>77428.728</v>
      </c>
      <c r="HG6" s="20">
        <v>1.3</v>
      </c>
      <c r="HH6" s="31">
        <v>4257.8</v>
      </c>
      <c r="HI6" s="31">
        <v>12</v>
      </c>
      <c r="HJ6" s="20">
        <f>HG6*HH6*HI6</f>
        <v>66421.68000000001</v>
      </c>
      <c r="HK6" s="41"/>
      <c r="HL6" s="41"/>
      <c r="HM6" s="47">
        <f>HJ6+HF6+HB6+GX6+GT6+GP6+GL6+GH6+GD6+FZ6+FV6+FR6+FN6+FJ6+FF6+FB6+EX6+ET6+EP6+EL6+EH6+ED6+DZ6+DV6+DR6+DN6+DJ6+DF6+DB6+CX6+CT6+CP6+CL6+CH6+CD6+BZ6+BV6+BQ6+BM6+BI6+BE6+BA6+AW6+AS6+AO6+AK6+AG6+AC6+Y6+U6+Q6+M6+I6+E6</f>
        <v>3493867.7375999987</v>
      </c>
      <c r="HN6" s="41"/>
      <c r="HO6" s="41"/>
    </row>
    <row r="7" spans="1:223" ht="25.5" customHeight="1">
      <c r="A7" s="40" t="s">
        <v>113</v>
      </c>
      <c r="B7" s="40">
        <v>1.32</v>
      </c>
      <c r="C7" s="40">
        <v>4820.52</v>
      </c>
      <c r="D7" s="40">
        <v>12</v>
      </c>
      <c r="E7" s="55">
        <f>B7*C7*D7</f>
        <v>76357.03680000002</v>
      </c>
      <c r="F7" s="41">
        <v>1.3</v>
      </c>
      <c r="G7" s="53">
        <v>6561.5</v>
      </c>
      <c r="H7" s="16">
        <v>12</v>
      </c>
      <c r="I7" s="41">
        <f>F7*G7*H7</f>
        <v>102359.40000000001</v>
      </c>
      <c r="J7" s="41">
        <v>0.96</v>
      </c>
      <c r="K7" s="16">
        <v>12857.9</v>
      </c>
      <c r="L7" s="16">
        <v>12</v>
      </c>
      <c r="M7" s="66">
        <f t="shared" si="1"/>
        <v>148123.00799999997</v>
      </c>
      <c r="N7" s="41">
        <v>1.17</v>
      </c>
      <c r="O7" s="16">
        <v>6232.43</v>
      </c>
      <c r="P7" s="16">
        <v>12</v>
      </c>
      <c r="Q7" s="31">
        <f t="shared" si="2"/>
        <v>87503.31719999999</v>
      </c>
      <c r="R7" s="41">
        <v>0.97</v>
      </c>
      <c r="S7" s="16">
        <v>8677.7</v>
      </c>
      <c r="T7" s="16">
        <v>12</v>
      </c>
      <c r="U7" s="31">
        <f t="shared" si="3"/>
        <v>101008.42800000001</v>
      </c>
      <c r="V7" s="21">
        <v>1.43</v>
      </c>
      <c r="W7" s="16">
        <v>4261</v>
      </c>
      <c r="X7" s="16">
        <v>12</v>
      </c>
      <c r="Y7" s="31">
        <f t="shared" si="4"/>
        <v>73118.76</v>
      </c>
      <c r="Z7" s="21">
        <v>0</v>
      </c>
      <c r="AA7" s="16">
        <v>1932.8</v>
      </c>
      <c r="AB7" s="16">
        <v>12</v>
      </c>
      <c r="AC7" s="31">
        <f t="shared" si="5"/>
        <v>0</v>
      </c>
      <c r="AD7" s="21">
        <v>0</v>
      </c>
      <c r="AE7" s="16">
        <v>5596.7</v>
      </c>
      <c r="AF7" s="16">
        <v>12</v>
      </c>
      <c r="AG7" s="16">
        <f t="shared" si="29"/>
        <v>0</v>
      </c>
      <c r="AH7" s="21">
        <v>1.31</v>
      </c>
      <c r="AI7" s="31">
        <v>4439</v>
      </c>
      <c r="AJ7" s="31">
        <v>12</v>
      </c>
      <c r="AK7" s="31">
        <f t="shared" si="6"/>
        <v>69781.08</v>
      </c>
      <c r="AL7" s="21">
        <v>1.29</v>
      </c>
      <c r="AM7" s="16">
        <v>7476.1</v>
      </c>
      <c r="AN7" s="16">
        <v>12</v>
      </c>
      <c r="AO7" s="16">
        <f>AL7*AM7*AN7</f>
        <v>115730.02799999999</v>
      </c>
      <c r="AP7" s="21">
        <v>0.84</v>
      </c>
      <c r="AQ7" s="16">
        <v>3592.72</v>
      </c>
      <c r="AR7" s="16">
        <v>12</v>
      </c>
      <c r="AS7" s="20">
        <f>AP7*AQ7*AR7</f>
        <v>36214.6176</v>
      </c>
      <c r="AT7" s="20">
        <v>1.47</v>
      </c>
      <c r="AU7" s="31">
        <v>2415.5</v>
      </c>
      <c r="AV7" s="31">
        <v>12</v>
      </c>
      <c r="AW7" s="20">
        <f>AT7*AU7*AV7</f>
        <v>42609.42</v>
      </c>
      <c r="AX7" s="20">
        <v>0.94</v>
      </c>
      <c r="AY7" s="31">
        <v>2113.6</v>
      </c>
      <c r="AZ7" s="31">
        <v>12</v>
      </c>
      <c r="BA7" s="20">
        <f>AX7*AY7*AZ7</f>
        <v>23841.408</v>
      </c>
      <c r="BB7" s="20">
        <v>1.47</v>
      </c>
      <c r="BC7" s="31">
        <v>4420.42</v>
      </c>
      <c r="BD7" s="31">
        <v>12</v>
      </c>
      <c r="BE7" s="20">
        <f>BB7*BC7*BD7</f>
        <v>77976.2088</v>
      </c>
      <c r="BF7" s="20">
        <v>1.17</v>
      </c>
      <c r="BG7" s="31">
        <v>2466.32</v>
      </c>
      <c r="BH7" s="31">
        <v>12</v>
      </c>
      <c r="BI7" s="20">
        <f>BF7*BG7*BH7</f>
        <v>34627.1328</v>
      </c>
      <c r="BJ7" s="20">
        <v>1.25</v>
      </c>
      <c r="BK7" s="31">
        <v>4344.7</v>
      </c>
      <c r="BL7" s="31">
        <v>12</v>
      </c>
      <c r="BM7" s="20">
        <f>BJ7*BK7*BL7</f>
        <v>65170.5</v>
      </c>
      <c r="BN7" s="20">
        <v>1.4</v>
      </c>
      <c r="BO7" s="31">
        <v>4299.57</v>
      </c>
      <c r="BP7" s="31">
        <v>12</v>
      </c>
      <c r="BQ7" s="20">
        <f>BN7*BO7*BP7</f>
        <v>72232.77599999998</v>
      </c>
      <c r="BR7" s="30"/>
      <c r="BS7" s="20">
        <v>1.32</v>
      </c>
      <c r="BT7" s="31">
        <v>5278.3</v>
      </c>
      <c r="BU7" s="31">
        <v>12</v>
      </c>
      <c r="BV7" s="20">
        <f>BS7*BT7*BU7</f>
        <v>83608.27200000001</v>
      </c>
      <c r="BW7" s="20">
        <v>1.2</v>
      </c>
      <c r="BX7" s="31">
        <v>3487.3</v>
      </c>
      <c r="BY7" s="31">
        <v>12</v>
      </c>
      <c r="BZ7" s="20">
        <f>BW7*BX7*BY7</f>
        <v>50217.12</v>
      </c>
      <c r="CA7" s="20">
        <v>1.06</v>
      </c>
      <c r="CB7" s="31">
        <v>4497.03</v>
      </c>
      <c r="CC7" s="31">
        <v>12</v>
      </c>
      <c r="CD7" s="20">
        <f>CA7*CB7*CC7</f>
        <v>57202.221600000004</v>
      </c>
      <c r="CE7" s="20">
        <v>1.02</v>
      </c>
      <c r="CF7" s="31">
        <v>2657.75</v>
      </c>
      <c r="CG7" s="31">
        <v>12</v>
      </c>
      <c r="CH7" s="20">
        <f>CE7*CF7*CG7</f>
        <v>32530.86</v>
      </c>
      <c r="CI7" s="20">
        <v>1.27</v>
      </c>
      <c r="CJ7" s="31">
        <v>8926.25</v>
      </c>
      <c r="CK7" s="31">
        <v>12</v>
      </c>
      <c r="CL7" s="20">
        <f>CI7*CJ7*CK7</f>
        <v>136036.05</v>
      </c>
      <c r="CM7" s="20">
        <v>1.16</v>
      </c>
      <c r="CN7" s="31">
        <v>4367.5</v>
      </c>
      <c r="CO7" s="31">
        <v>12</v>
      </c>
      <c r="CP7" s="20">
        <f>CM7*CN7*CO7</f>
        <v>60795.59999999999</v>
      </c>
      <c r="CQ7" s="20">
        <v>1.28</v>
      </c>
      <c r="CR7" s="31">
        <v>2519.2</v>
      </c>
      <c r="CS7" s="31">
        <v>12</v>
      </c>
      <c r="CT7" s="20">
        <f>CQ7*CR7*CS7</f>
        <v>38694.912</v>
      </c>
      <c r="CU7" s="20">
        <v>1.25</v>
      </c>
      <c r="CV7" s="31">
        <v>2750.66</v>
      </c>
      <c r="CW7" s="31">
        <v>12</v>
      </c>
      <c r="CX7" s="20">
        <f>CU7*CV7*CW7</f>
        <v>41259.899999999994</v>
      </c>
      <c r="CY7" s="20">
        <v>1</v>
      </c>
      <c r="CZ7" s="31">
        <v>2386.8</v>
      </c>
      <c r="DA7" s="31">
        <v>12</v>
      </c>
      <c r="DB7" s="20">
        <f>CY7*CZ7*DA7</f>
        <v>28641.600000000002</v>
      </c>
      <c r="DC7" s="20">
        <v>1.07</v>
      </c>
      <c r="DD7" s="31">
        <v>2765.5</v>
      </c>
      <c r="DE7" s="31">
        <v>12</v>
      </c>
      <c r="DF7" s="20">
        <f>DC7*DD7*DE7</f>
        <v>35509.020000000004</v>
      </c>
      <c r="DG7" s="20">
        <v>0.91</v>
      </c>
      <c r="DH7" s="31">
        <v>3354.75</v>
      </c>
      <c r="DI7" s="31">
        <v>12</v>
      </c>
      <c r="DJ7" s="20">
        <f>DG7*DH7*DI7</f>
        <v>36633.87</v>
      </c>
      <c r="DK7" s="20">
        <v>0.94</v>
      </c>
      <c r="DL7" s="31">
        <v>4983.22</v>
      </c>
      <c r="DM7" s="31">
        <v>12</v>
      </c>
      <c r="DN7" s="20">
        <f>DK7*DL7*DM7</f>
        <v>56210.721600000004</v>
      </c>
      <c r="DO7" s="20">
        <v>1.04</v>
      </c>
      <c r="DP7" s="31">
        <v>5714.22</v>
      </c>
      <c r="DQ7" s="31">
        <v>12</v>
      </c>
      <c r="DR7" s="20">
        <f>DO7*DP7*DQ7</f>
        <v>71313.4656</v>
      </c>
      <c r="DS7" s="20">
        <v>1.1</v>
      </c>
      <c r="DT7" s="31">
        <v>5589.4</v>
      </c>
      <c r="DU7" s="31">
        <v>12</v>
      </c>
      <c r="DV7" s="20">
        <f>DS7*DT7*DU7</f>
        <v>73780.08</v>
      </c>
      <c r="DW7" s="20">
        <v>1.3</v>
      </c>
      <c r="DX7" s="31">
        <v>5178.32</v>
      </c>
      <c r="DY7" s="31">
        <v>12</v>
      </c>
      <c r="DZ7" s="20">
        <f>DW7*DX7*DY7</f>
        <v>80781.792</v>
      </c>
      <c r="EA7" s="20">
        <v>1.12</v>
      </c>
      <c r="EB7" s="31">
        <v>5894.35</v>
      </c>
      <c r="EC7" s="31">
        <v>12</v>
      </c>
      <c r="ED7" s="20">
        <f>EA7*EB7*EC7</f>
        <v>79220.06400000001</v>
      </c>
      <c r="EE7" s="20">
        <v>1.1</v>
      </c>
      <c r="EF7" s="31">
        <v>4968.25</v>
      </c>
      <c r="EG7" s="31">
        <v>12</v>
      </c>
      <c r="EH7" s="20">
        <f>EE7*EF7*EG7</f>
        <v>65580.90000000001</v>
      </c>
      <c r="EI7" s="20">
        <v>0</v>
      </c>
      <c r="EJ7" s="31">
        <v>2832.1</v>
      </c>
      <c r="EK7" s="31">
        <v>12</v>
      </c>
      <c r="EL7" s="20">
        <f>EI7*EJ7*EK7</f>
        <v>0</v>
      </c>
      <c r="EM7" s="20">
        <v>0.95</v>
      </c>
      <c r="EN7" s="31">
        <v>901.3</v>
      </c>
      <c r="EO7" s="31">
        <v>12</v>
      </c>
      <c r="EP7" s="20">
        <f>EM7*EN7*EO7</f>
        <v>10274.82</v>
      </c>
      <c r="EQ7" s="20">
        <v>1.07</v>
      </c>
      <c r="ER7" s="31">
        <v>2856.14</v>
      </c>
      <c r="ES7" s="31">
        <v>12</v>
      </c>
      <c r="ET7" s="20">
        <f>EQ7*ER7*ES7</f>
        <v>36672.8376</v>
      </c>
      <c r="EU7" s="20">
        <v>1.07</v>
      </c>
      <c r="EV7" s="31">
        <v>2873.59</v>
      </c>
      <c r="EW7" s="31">
        <v>12</v>
      </c>
      <c r="EX7" s="20">
        <f>EU7*EV7*EW7</f>
        <v>36896.8956</v>
      </c>
      <c r="EY7" s="20">
        <v>1.42</v>
      </c>
      <c r="EZ7" s="31">
        <v>4438.2</v>
      </c>
      <c r="FA7" s="31">
        <v>12</v>
      </c>
      <c r="FB7" s="20">
        <f>EY7*EZ7*FA7</f>
        <v>75626.928</v>
      </c>
      <c r="FC7" s="20">
        <v>1.28</v>
      </c>
      <c r="FD7" s="31">
        <v>2534.6</v>
      </c>
      <c r="FE7" s="31">
        <v>12</v>
      </c>
      <c r="FF7" s="20">
        <f>FC7*FD7*FE7</f>
        <v>38931.456</v>
      </c>
      <c r="FG7" s="20">
        <v>1.07</v>
      </c>
      <c r="FH7" s="31">
        <v>2510.94</v>
      </c>
      <c r="FI7" s="31">
        <v>12</v>
      </c>
      <c r="FJ7" s="20">
        <f>FG7*FH7*FI7</f>
        <v>32240.469600000004</v>
      </c>
      <c r="FK7" s="20">
        <v>1.2</v>
      </c>
      <c r="FL7" s="31">
        <v>4369.79</v>
      </c>
      <c r="FM7" s="31">
        <v>12</v>
      </c>
      <c r="FN7" s="20">
        <f>FK7*FL7*FM7</f>
        <v>62924.975999999995</v>
      </c>
      <c r="FO7" s="20">
        <v>1.13</v>
      </c>
      <c r="FP7" s="31">
        <v>2973.08</v>
      </c>
      <c r="FQ7" s="31">
        <v>12</v>
      </c>
      <c r="FR7" s="20">
        <f>FO7*FP7*FQ7</f>
        <v>40314.9648</v>
      </c>
      <c r="FS7" s="20">
        <v>1</v>
      </c>
      <c r="FT7" s="31">
        <v>4959.94</v>
      </c>
      <c r="FU7" s="31">
        <v>12</v>
      </c>
      <c r="FV7" s="20">
        <f>FS7*FT7*FU7</f>
        <v>59519.28</v>
      </c>
      <c r="FW7" s="20">
        <v>1.04</v>
      </c>
      <c r="FX7" s="31">
        <v>4346.89</v>
      </c>
      <c r="FY7" s="31">
        <v>12</v>
      </c>
      <c r="FZ7" s="20">
        <f>FW7*FX7*FY7</f>
        <v>54249.18720000001</v>
      </c>
      <c r="GA7" s="20">
        <v>1.17</v>
      </c>
      <c r="GB7" s="31">
        <v>5058.1</v>
      </c>
      <c r="GC7" s="31">
        <v>12</v>
      </c>
      <c r="GD7" s="20">
        <f>GA7*GB7*GC7</f>
        <v>71015.724</v>
      </c>
      <c r="GE7" s="20">
        <v>0.81</v>
      </c>
      <c r="GF7" s="31">
        <v>3506.6</v>
      </c>
      <c r="GG7" s="31">
        <v>12</v>
      </c>
      <c r="GH7" s="20">
        <f>GE7*GF7*GG7</f>
        <v>34084.152</v>
      </c>
      <c r="GI7" s="20">
        <v>1.13</v>
      </c>
      <c r="GJ7" s="31">
        <v>5061.53</v>
      </c>
      <c r="GK7" s="31">
        <v>12</v>
      </c>
      <c r="GL7" s="20">
        <f>GI7*GJ7*GK7</f>
        <v>68634.3468</v>
      </c>
      <c r="GM7" s="20">
        <v>1.35</v>
      </c>
      <c r="GN7" s="31">
        <v>4373.5</v>
      </c>
      <c r="GO7" s="31">
        <v>12</v>
      </c>
      <c r="GP7" s="20">
        <f>GM7*GN7*GO7</f>
        <v>70850.70000000001</v>
      </c>
      <c r="GQ7" s="20">
        <v>1.22</v>
      </c>
      <c r="GR7" s="31">
        <v>2469.3</v>
      </c>
      <c r="GS7" s="31">
        <v>12</v>
      </c>
      <c r="GT7" s="20">
        <f>GQ7*GR7*GS7</f>
        <v>36150.552</v>
      </c>
      <c r="GU7" s="20">
        <v>1.22</v>
      </c>
      <c r="GV7" s="31">
        <v>4255.3</v>
      </c>
      <c r="GW7" s="31">
        <v>12</v>
      </c>
      <c r="GX7" s="20">
        <f>GU7*GV7*GW7</f>
        <v>62297.592000000004</v>
      </c>
      <c r="GY7" s="74">
        <v>1.23</v>
      </c>
      <c r="GZ7" s="31">
        <v>3617</v>
      </c>
      <c r="HA7" s="31">
        <v>12</v>
      </c>
      <c r="HB7" s="20">
        <f>GY7*GZ7*HA7</f>
        <v>53386.92</v>
      </c>
      <c r="HC7" s="20">
        <v>1.15</v>
      </c>
      <c r="HD7" s="31">
        <v>4963.38</v>
      </c>
      <c r="HE7" s="31">
        <v>12</v>
      </c>
      <c r="HF7" s="20">
        <f>HC7*HD7*HE7</f>
        <v>68494.644</v>
      </c>
      <c r="HG7" s="20">
        <v>1.12</v>
      </c>
      <c r="HH7" s="31">
        <v>4257.8</v>
      </c>
      <c r="HI7" s="31">
        <v>12</v>
      </c>
      <c r="HJ7" s="20">
        <f>HG7*HH7*HI7</f>
        <v>57224.83200000001</v>
      </c>
      <c r="HK7" s="41"/>
      <c r="HL7" s="41"/>
      <c r="HM7" s="47">
        <f>HJ7+HF7+HB7+GX7+GT7+GP7+GL7+GH7+GD7+FZ7+FV7+FR7+FN7+FJ7+FF7+FB7+EX7+ET7+EP7+EL7+EH7+ED7+DZ7+DV7+DR7+DN7+DJ7+DF7+DB7+CX7+CT7+CP7+CL7+CH7+CD7+BZ7+BV7+BQ7+BM7+BI7+BE7+BA7+AW7+AS7+AO7+AK7+AG7+AC7+Y7+U7+Q7+M7+I7+E7</f>
        <v>3124460.8475999995</v>
      </c>
      <c r="HN7" s="41"/>
      <c r="HO7" s="41"/>
    </row>
    <row r="8" spans="1:223" ht="27.75" customHeight="1">
      <c r="A8" s="40" t="s">
        <v>114</v>
      </c>
      <c r="B8" s="40">
        <v>0.16</v>
      </c>
      <c r="C8" s="40">
        <v>4820.52</v>
      </c>
      <c r="D8" s="40">
        <v>12</v>
      </c>
      <c r="E8" s="55">
        <f>B8*C8*D8</f>
        <v>9255.398400000002</v>
      </c>
      <c r="F8" s="41">
        <v>0.16</v>
      </c>
      <c r="G8" s="53">
        <v>6561.5</v>
      </c>
      <c r="H8" s="16">
        <v>12</v>
      </c>
      <c r="I8" s="41">
        <f>F8*G8*H8</f>
        <v>12598.079999999998</v>
      </c>
      <c r="J8" s="41">
        <v>0.3</v>
      </c>
      <c r="K8" s="16">
        <v>12857.9</v>
      </c>
      <c r="L8" s="16">
        <v>12</v>
      </c>
      <c r="M8" s="16">
        <f t="shared" si="1"/>
        <v>46288.44</v>
      </c>
      <c r="N8" s="41">
        <v>0.16</v>
      </c>
      <c r="O8" s="16">
        <v>6232.43</v>
      </c>
      <c r="P8" s="16">
        <v>12</v>
      </c>
      <c r="Q8" s="31">
        <f t="shared" si="2"/>
        <v>11966.2656</v>
      </c>
      <c r="R8" s="41">
        <v>0.16</v>
      </c>
      <c r="S8" s="16">
        <v>8677.7</v>
      </c>
      <c r="T8" s="16">
        <v>12</v>
      </c>
      <c r="U8" s="31">
        <f t="shared" si="3"/>
        <v>16661.184</v>
      </c>
      <c r="V8" s="21">
        <v>0.16</v>
      </c>
      <c r="W8" s="16">
        <v>4261</v>
      </c>
      <c r="X8" s="16">
        <v>12</v>
      </c>
      <c r="Y8" s="31">
        <f t="shared" si="4"/>
        <v>8181.12</v>
      </c>
      <c r="Z8" s="21">
        <v>0</v>
      </c>
      <c r="AA8" s="16">
        <v>1932.8</v>
      </c>
      <c r="AB8" s="16">
        <v>12</v>
      </c>
      <c r="AC8" s="31">
        <f t="shared" si="5"/>
        <v>0</v>
      </c>
      <c r="AD8" s="21">
        <v>0</v>
      </c>
      <c r="AE8" s="16">
        <v>5596.7</v>
      </c>
      <c r="AF8" s="16">
        <v>12</v>
      </c>
      <c r="AG8" s="16">
        <f t="shared" si="29"/>
        <v>0</v>
      </c>
      <c r="AH8" s="21">
        <v>0.16</v>
      </c>
      <c r="AI8" s="31">
        <v>4439</v>
      </c>
      <c r="AJ8" s="31">
        <v>12</v>
      </c>
      <c r="AK8" s="31">
        <f t="shared" si="6"/>
        <v>8522.880000000001</v>
      </c>
      <c r="AL8" s="21">
        <v>0.16</v>
      </c>
      <c r="AM8" s="16">
        <v>7476.1</v>
      </c>
      <c r="AN8" s="16">
        <v>12</v>
      </c>
      <c r="AO8" s="16">
        <f>AL8*AM8*AN8</f>
        <v>14354.112000000001</v>
      </c>
      <c r="AP8" s="21">
        <v>0.16</v>
      </c>
      <c r="AQ8" s="16">
        <v>3592.72</v>
      </c>
      <c r="AR8" s="16">
        <v>12</v>
      </c>
      <c r="AS8" s="20">
        <f>AP8*AQ8*AR8</f>
        <v>6898.0224</v>
      </c>
      <c r="AT8" s="20">
        <v>0.16</v>
      </c>
      <c r="AU8" s="31">
        <v>2415.5</v>
      </c>
      <c r="AV8" s="31">
        <v>12</v>
      </c>
      <c r="AW8" s="20">
        <f>AT8*AU8*AV8</f>
        <v>4637.76</v>
      </c>
      <c r="AX8" s="20">
        <v>0.16</v>
      </c>
      <c r="AY8" s="31">
        <v>2113.6</v>
      </c>
      <c r="AZ8" s="31">
        <v>12</v>
      </c>
      <c r="BA8" s="20">
        <f>AX8*AY8*AZ8</f>
        <v>4058.112</v>
      </c>
      <c r="BB8" s="20">
        <v>0.16</v>
      </c>
      <c r="BC8" s="31">
        <v>4420.42</v>
      </c>
      <c r="BD8" s="31">
        <v>12</v>
      </c>
      <c r="BE8" s="20">
        <f>BB8*BC8*BD8</f>
        <v>8487.2064</v>
      </c>
      <c r="BF8" s="20">
        <v>0.12</v>
      </c>
      <c r="BG8" s="31">
        <v>2466.32</v>
      </c>
      <c r="BH8" s="31">
        <v>12</v>
      </c>
      <c r="BI8" s="20">
        <f>BF8*BG8*BH8</f>
        <v>3551.5008</v>
      </c>
      <c r="BJ8" s="20">
        <v>0.16</v>
      </c>
      <c r="BK8" s="31">
        <v>4344.7</v>
      </c>
      <c r="BL8" s="31">
        <v>12</v>
      </c>
      <c r="BM8" s="20">
        <f>BJ8*BK8*BL8</f>
        <v>8341.823999999999</v>
      </c>
      <c r="BN8" s="20">
        <v>0.16</v>
      </c>
      <c r="BO8" s="31">
        <v>4299.57</v>
      </c>
      <c r="BP8" s="31">
        <v>12</v>
      </c>
      <c r="BQ8" s="20">
        <f>BN8*BO8*BP8</f>
        <v>8255.1744</v>
      </c>
      <c r="BR8" s="30"/>
      <c r="BS8" s="20">
        <v>0.16</v>
      </c>
      <c r="BT8" s="31">
        <v>5278.3</v>
      </c>
      <c r="BU8" s="31">
        <v>12</v>
      </c>
      <c r="BV8" s="20">
        <f>BS8*BT8*BU8</f>
        <v>10134.336</v>
      </c>
      <c r="BW8" s="20">
        <v>0.36</v>
      </c>
      <c r="BX8" s="31">
        <v>3487.3</v>
      </c>
      <c r="BY8" s="31">
        <v>12</v>
      </c>
      <c r="BZ8" s="20">
        <f>BW8*BX8*BY8</f>
        <v>15065.136000000002</v>
      </c>
      <c r="CA8" s="20">
        <v>0.16</v>
      </c>
      <c r="CB8" s="31">
        <v>4497.03</v>
      </c>
      <c r="CC8" s="31">
        <v>12</v>
      </c>
      <c r="CD8" s="20">
        <f>CA8*CB8*CC8</f>
        <v>8634.2976</v>
      </c>
      <c r="CE8" s="20">
        <v>0.1</v>
      </c>
      <c r="CF8" s="31">
        <v>2657.75</v>
      </c>
      <c r="CG8" s="31">
        <v>12</v>
      </c>
      <c r="CH8" s="20">
        <f>CE8*CF8*CG8</f>
        <v>3189.3</v>
      </c>
      <c r="CI8" s="20">
        <v>0.15</v>
      </c>
      <c r="CJ8" s="31">
        <v>8926.25</v>
      </c>
      <c r="CK8" s="31">
        <v>12</v>
      </c>
      <c r="CL8" s="20">
        <f>CI8*CJ8*CK8</f>
        <v>16067.25</v>
      </c>
      <c r="CM8" s="20">
        <v>0.16</v>
      </c>
      <c r="CN8" s="31">
        <v>4367.5</v>
      </c>
      <c r="CO8" s="31">
        <v>12</v>
      </c>
      <c r="CP8" s="20">
        <f>CM8*CN8*CO8</f>
        <v>8385.6</v>
      </c>
      <c r="CQ8" s="20">
        <v>0.1</v>
      </c>
      <c r="CR8" s="31">
        <v>2519.2</v>
      </c>
      <c r="CS8" s="31">
        <v>12</v>
      </c>
      <c r="CT8" s="20">
        <f>CQ8*CR8*CS8</f>
        <v>3023.04</v>
      </c>
      <c r="CU8" s="20">
        <v>0.16</v>
      </c>
      <c r="CV8" s="31">
        <v>2750.66</v>
      </c>
      <c r="CW8" s="31">
        <v>12</v>
      </c>
      <c r="CX8" s="20">
        <f>CU8*CV8*CW8</f>
        <v>5281.2672</v>
      </c>
      <c r="CY8" s="20">
        <v>0.14</v>
      </c>
      <c r="CZ8" s="31">
        <v>2386.8</v>
      </c>
      <c r="DA8" s="31">
        <v>12</v>
      </c>
      <c r="DB8" s="20">
        <f>CY8*CZ8*DA8</f>
        <v>4009.8240000000005</v>
      </c>
      <c r="DC8" s="20">
        <v>0.14</v>
      </c>
      <c r="DD8" s="31">
        <v>2765.5</v>
      </c>
      <c r="DE8" s="31">
        <v>12</v>
      </c>
      <c r="DF8" s="20">
        <f>DC8*DD8*DE8</f>
        <v>4646.04</v>
      </c>
      <c r="DG8" s="20">
        <v>0.1</v>
      </c>
      <c r="DH8" s="31">
        <v>3354.75</v>
      </c>
      <c r="DI8" s="31">
        <v>12</v>
      </c>
      <c r="DJ8" s="20">
        <f>DG8*DH8*DI8</f>
        <v>4025.7000000000003</v>
      </c>
      <c r="DK8" s="20">
        <v>0.04</v>
      </c>
      <c r="DL8" s="31">
        <v>4983.22</v>
      </c>
      <c r="DM8" s="31">
        <v>12</v>
      </c>
      <c r="DN8" s="20">
        <f>DK8*DL8*DM8</f>
        <v>2391.9456</v>
      </c>
      <c r="DO8" s="20">
        <v>0.12</v>
      </c>
      <c r="DP8" s="31">
        <v>5714.22</v>
      </c>
      <c r="DQ8" s="31">
        <v>12</v>
      </c>
      <c r="DR8" s="20">
        <f>DO8*DP8*DQ8</f>
        <v>8228.4768</v>
      </c>
      <c r="DS8" s="20">
        <v>0.14</v>
      </c>
      <c r="DT8" s="31">
        <v>5589.4</v>
      </c>
      <c r="DU8" s="31">
        <v>12</v>
      </c>
      <c r="DV8" s="20">
        <f>DS8*DT8*DU8</f>
        <v>9390.192000000001</v>
      </c>
      <c r="DW8" s="20">
        <v>0.16</v>
      </c>
      <c r="DX8" s="31">
        <v>5178.32</v>
      </c>
      <c r="DY8" s="31">
        <v>12</v>
      </c>
      <c r="DZ8" s="20">
        <f>DW8*DX8*DY8</f>
        <v>9942.3744</v>
      </c>
      <c r="EA8" s="20">
        <v>0.16</v>
      </c>
      <c r="EB8" s="31">
        <v>5894.35</v>
      </c>
      <c r="EC8" s="31">
        <v>12</v>
      </c>
      <c r="ED8" s="20">
        <f>EA8*EB8*EC8</f>
        <v>11317.152000000002</v>
      </c>
      <c r="EE8" s="20">
        <v>0.1</v>
      </c>
      <c r="EF8" s="31">
        <v>4968.25</v>
      </c>
      <c r="EG8" s="31">
        <v>12</v>
      </c>
      <c r="EH8" s="20">
        <f>EE8*EF8*EG8</f>
        <v>5961.900000000001</v>
      </c>
      <c r="EI8" s="20">
        <v>0</v>
      </c>
      <c r="EJ8" s="31">
        <v>2832.1</v>
      </c>
      <c r="EK8" s="31">
        <v>12</v>
      </c>
      <c r="EL8" s="20">
        <f>EI8*EJ8*EK8</f>
        <v>0</v>
      </c>
      <c r="EM8" s="20">
        <v>0.07</v>
      </c>
      <c r="EN8" s="31">
        <v>901.3</v>
      </c>
      <c r="EO8" s="31">
        <v>12</v>
      </c>
      <c r="EP8" s="20">
        <f>EM8*EN8*EO8</f>
        <v>757.092</v>
      </c>
      <c r="EQ8" s="20">
        <v>0.2</v>
      </c>
      <c r="ER8" s="31">
        <v>2856.14</v>
      </c>
      <c r="ES8" s="31">
        <v>12</v>
      </c>
      <c r="ET8" s="20">
        <f>EQ8*ER8*ES8</f>
        <v>6854.735999999999</v>
      </c>
      <c r="EU8" s="20">
        <v>0.16</v>
      </c>
      <c r="EV8" s="31">
        <v>2873.59</v>
      </c>
      <c r="EW8" s="31">
        <v>12</v>
      </c>
      <c r="EX8" s="20">
        <f>EU8*EV8*EW8</f>
        <v>5517.2928</v>
      </c>
      <c r="EY8" s="20">
        <v>0.16</v>
      </c>
      <c r="EZ8" s="31">
        <v>4438.2</v>
      </c>
      <c r="FA8" s="31">
        <v>12</v>
      </c>
      <c r="FB8" s="20">
        <f>EY8*EZ8*FA8</f>
        <v>8521.344</v>
      </c>
      <c r="FC8" s="20">
        <v>0.16</v>
      </c>
      <c r="FD8" s="31">
        <v>2534.6</v>
      </c>
      <c r="FE8" s="31">
        <v>12</v>
      </c>
      <c r="FF8" s="20">
        <f>FC8*FD8*FE8</f>
        <v>4866.432</v>
      </c>
      <c r="FG8" s="20">
        <v>0.16</v>
      </c>
      <c r="FH8" s="31">
        <v>2510.94</v>
      </c>
      <c r="FI8" s="31">
        <v>12</v>
      </c>
      <c r="FJ8" s="20">
        <f>FG8*FH8*FI8</f>
        <v>4821.004800000001</v>
      </c>
      <c r="FK8" s="20">
        <v>0.16</v>
      </c>
      <c r="FL8" s="31">
        <v>4369.79</v>
      </c>
      <c r="FM8" s="31">
        <v>12</v>
      </c>
      <c r="FN8" s="20">
        <f>FK8*FL8*FM8</f>
        <v>8389.996799999999</v>
      </c>
      <c r="FO8" s="20">
        <v>0.16</v>
      </c>
      <c r="FP8" s="31">
        <v>2973.08</v>
      </c>
      <c r="FQ8" s="31">
        <v>12</v>
      </c>
      <c r="FR8" s="20">
        <f>FO8*FP8*FQ8</f>
        <v>5708.3135999999995</v>
      </c>
      <c r="FS8" s="20">
        <v>0.1</v>
      </c>
      <c r="FT8" s="31">
        <v>4959.94</v>
      </c>
      <c r="FU8" s="31">
        <v>12</v>
      </c>
      <c r="FV8" s="20">
        <f>FS8*FT8*FU8</f>
        <v>5951.928</v>
      </c>
      <c r="FW8" s="20">
        <v>0.16</v>
      </c>
      <c r="FX8" s="31">
        <v>4346.89</v>
      </c>
      <c r="FY8" s="31">
        <v>12</v>
      </c>
      <c r="FZ8" s="20">
        <f>FW8*FX8*FY8</f>
        <v>8346.0288</v>
      </c>
      <c r="GA8" s="20">
        <v>0.14</v>
      </c>
      <c r="GB8" s="31">
        <v>5058.1</v>
      </c>
      <c r="GC8" s="31">
        <v>12</v>
      </c>
      <c r="GD8" s="20">
        <f>GA8*GB8*GC8</f>
        <v>8497.608000000002</v>
      </c>
      <c r="GE8" s="20">
        <v>0.16</v>
      </c>
      <c r="GF8" s="31">
        <v>3506.6</v>
      </c>
      <c r="GG8" s="31">
        <v>12</v>
      </c>
      <c r="GH8" s="20">
        <f>GE8*GF8*GG8</f>
        <v>6732.6720000000005</v>
      </c>
      <c r="GI8" s="20">
        <v>0.1</v>
      </c>
      <c r="GJ8" s="31">
        <v>5061.53</v>
      </c>
      <c r="GK8" s="31">
        <v>12</v>
      </c>
      <c r="GL8" s="20">
        <f>GI8*GJ8*GK8</f>
        <v>6073.836</v>
      </c>
      <c r="GM8" s="20">
        <v>0.16</v>
      </c>
      <c r="GN8" s="31">
        <v>4373.5</v>
      </c>
      <c r="GO8" s="31">
        <v>12</v>
      </c>
      <c r="GP8" s="20">
        <f>GM8*GN8*GO8</f>
        <v>8397.119999999999</v>
      </c>
      <c r="GQ8" s="20">
        <v>0.16</v>
      </c>
      <c r="GR8" s="31">
        <v>2469.3</v>
      </c>
      <c r="GS8" s="31">
        <v>12</v>
      </c>
      <c r="GT8" s="20">
        <f>GQ8*GR8*GS8</f>
        <v>4741.0560000000005</v>
      </c>
      <c r="GU8" s="20">
        <v>0.14</v>
      </c>
      <c r="GV8" s="31">
        <v>4255.3</v>
      </c>
      <c r="GW8" s="31">
        <v>12</v>
      </c>
      <c r="GX8" s="20">
        <f>GU8*GV8*GW8</f>
        <v>7148.904</v>
      </c>
      <c r="GY8" s="20">
        <v>0.16</v>
      </c>
      <c r="GZ8" s="31">
        <v>3617</v>
      </c>
      <c r="HA8" s="31">
        <v>12</v>
      </c>
      <c r="HB8" s="20">
        <f>GY8*GZ8*HA8</f>
        <v>6944.64</v>
      </c>
      <c r="HC8" s="20">
        <v>0.16</v>
      </c>
      <c r="HD8" s="31">
        <v>4963.38</v>
      </c>
      <c r="HE8" s="31">
        <v>12</v>
      </c>
      <c r="HF8" s="20">
        <f>HC8*HD8*HE8</f>
        <v>9529.6896</v>
      </c>
      <c r="HG8" s="20">
        <v>0.16</v>
      </c>
      <c r="HH8" s="31">
        <v>4257.8</v>
      </c>
      <c r="HI8" s="31">
        <v>12</v>
      </c>
      <c r="HJ8" s="20">
        <f>HG8*HH8*HI8</f>
        <v>8174.976000000001</v>
      </c>
      <c r="HK8" s="41"/>
      <c r="HL8" s="41"/>
      <c r="HM8" s="47">
        <f>HJ8+HF8+HB8+GX8+GT8+GP8+GL8+GH8+GD8+FZ8+FV8+FR8+FN8+FJ8+FF8+FB8+EX8+ET8+EP8+EL8+EH8+ED8+DZ8+DV8+DR8+DN8+DJ8+DF8+DB8+CX8+CT8+CP8+CL8+CH8+CD8+BZ8+BV8+BQ8+BM8+BI8+BE8+BA8+AW8+AS8+AO8+AK8+AG8+AC8+Y8+U8+Q8+M8+I8+E8</f>
        <v>427725.58200000017</v>
      </c>
      <c r="HN8" s="41"/>
      <c r="HO8" s="41"/>
    </row>
    <row r="9" spans="1:223" ht="27" customHeight="1">
      <c r="A9" s="42" t="s">
        <v>115</v>
      </c>
      <c r="B9" s="42">
        <f>B10+B11</f>
        <v>0.18000000000000002</v>
      </c>
      <c r="C9" s="56">
        <v>4820.52</v>
      </c>
      <c r="D9" s="56">
        <v>12</v>
      </c>
      <c r="E9" s="57">
        <f>E10+E11</f>
        <v>10412.323200000003</v>
      </c>
      <c r="F9" s="43">
        <f>F10+F11</f>
        <v>0.17</v>
      </c>
      <c r="G9" s="53">
        <v>6561.5</v>
      </c>
      <c r="H9" s="16">
        <v>12</v>
      </c>
      <c r="I9" s="46">
        <f aca="true" t="shared" si="30" ref="I9:N9">I10+I11</f>
        <v>13385.460000000001</v>
      </c>
      <c r="J9" s="43">
        <f t="shared" si="30"/>
        <v>0.22</v>
      </c>
      <c r="K9" s="16">
        <v>12857.9</v>
      </c>
      <c r="L9" s="16">
        <v>12</v>
      </c>
      <c r="M9" s="65">
        <f t="shared" si="1"/>
        <v>33944.856</v>
      </c>
      <c r="N9" s="43">
        <f t="shared" si="30"/>
        <v>0.18000000000000002</v>
      </c>
      <c r="O9" s="16">
        <v>6232.43</v>
      </c>
      <c r="P9" s="16">
        <v>12</v>
      </c>
      <c r="Q9" s="30">
        <f t="shared" si="2"/>
        <v>13462.0488</v>
      </c>
      <c r="R9" s="43">
        <f>R10+R11</f>
        <v>0.13</v>
      </c>
      <c r="S9" s="16">
        <v>8677.7</v>
      </c>
      <c r="T9" s="16">
        <v>12</v>
      </c>
      <c r="U9" s="30">
        <f t="shared" si="3"/>
        <v>13537.212000000001</v>
      </c>
      <c r="V9" s="43">
        <f>V10+V11</f>
        <v>0.16999999999999998</v>
      </c>
      <c r="W9" s="16">
        <v>4261</v>
      </c>
      <c r="X9" s="16">
        <v>12</v>
      </c>
      <c r="Y9" s="30">
        <f t="shared" si="4"/>
        <v>8692.439999999999</v>
      </c>
      <c r="Z9" s="43">
        <f>Z10+Z11</f>
        <v>0</v>
      </c>
      <c r="AA9" s="16">
        <v>1932.8</v>
      </c>
      <c r="AB9" s="16">
        <v>12</v>
      </c>
      <c r="AC9" s="30">
        <f t="shared" si="5"/>
        <v>0</v>
      </c>
      <c r="AD9" s="43">
        <f>AD10+AD11</f>
        <v>0</v>
      </c>
      <c r="AE9" s="16">
        <v>5596.7</v>
      </c>
      <c r="AF9" s="16">
        <v>12</v>
      </c>
      <c r="AG9" s="16">
        <f t="shared" si="29"/>
        <v>0</v>
      </c>
      <c r="AH9" s="43">
        <f>AH10+AH11</f>
        <v>0.18000000000000002</v>
      </c>
      <c r="AI9" s="31">
        <v>4439</v>
      </c>
      <c r="AJ9" s="31">
        <v>12</v>
      </c>
      <c r="AK9" s="31">
        <f t="shared" si="6"/>
        <v>9588.240000000002</v>
      </c>
      <c r="AL9" s="43">
        <f>AL10+AL11</f>
        <v>0.18000000000000002</v>
      </c>
      <c r="AM9" s="16">
        <v>7476.1</v>
      </c>
      <c r="AN9" s="16">
        <v>12</v>
      </c>
      <c r="AO9" s="25">
        <f>AO10+AO11</f>
        <v>16148.376000000002</v>
      </c>
      <c r="AP9" s="43">
        <f>AP10+AP11</f>
        <v>0.18000000000000002</v>
      </c>
      <c r="AQ9" s="16">
        <v>3592.72</v>
      </c>
      <c r="AR9" s="16">
        <v>12</v>
      </c>
      <c r="AS9" s="46">
        <f aca="true" t="shared" si="31" ref="AS9:AX9">AS10+AS11</f>
        <v>7760.2752</v>
      </c>
      <c r="AT9" s="46">
        <f t="shared" si="31"/>
        <v>0.18</v>
      </c>
      <c r="AU9" s="31">
        <v>2415.5</v>
      </c>
      <c r="AV9" s="31">
        <v>12</v>
      </c>
      <c r="AW9" s="46">
        <f t="shared" si="31"/>
        <v>5217.48</v>
      </c>
      <c r="AX9" s="46">
        <f t="shared" si="31"/>
        <v>0.1</v>
      </c>
      <c r="AY9" s="31">
        <v>2113.6</v>
      </c>
      <c r="AZ9" s="31">
        <v>12</v>
      </c>
      <c r="BA9" s="46">
        <f aca="true" t="shared" si="32" ref="BA9:BF9">BA10+BA11</f>
        <v>2536.32</v>
      </c>
      <c r="BB9" s="46">
        <f t="shared" si="32"/>
        <v>0.18000000000000002</v>
      </c>
      <c r="BC9" s="31">
        <v>4420.42</v>
      </c>
      <c r="BD9" s="31">
        <v>12</v>
      </c>
      <c r="BE9" s="46">
        <f t="shared" si="32"/>
        <v>9548.107200000002</v>
      </c>
      <c r="BF9" s="46">
        <f t="shared" si="32"/>
        <v>0.16</v>
      </c>
      <c r="BG9" s="31">
        <v>2466.32</v>
      </c>
      <c r="BH9" s="31">
        <v>12</v>
      </c>
      <c r="BI9" s="46">
        <f aca="true" t="shared" si="33" ref="BI9:BN9">BI10+BI11</f>
        <v>4735.334400000001</v>
      </c>
      <c r="BJ9" s="46">
        <f t="shared" si="33"/>
        <v>0.16999999999999998</v>
      </c>
      <c r="BK9" s="31">
        <v>4344.7</v>
      </c>
      <c r="BL9" s="31">
        <v>12</v>
      </c>
      <c r="BM9" s="46">
        <f t="shared" si="33"/>
        <v>8863.187999999998</v>
      </c>
      <c r="BN9" s="46">
        <f t="shared" si="33"/>
        <v>0.138</v>
      </c>
      <c r="BO9" s="31">
        <v>4299.57</v>
      </c>
      <c r="BP9" s="31">
        <v>12</v>
      </c>
      <c r="BQ9" s="46">
        <f aca="true" t="shared" si="34" ref="BQ9:BW9">BQ10+BQ11</f>
        <v>7120.087919999999</v>
      </c>
      <c r="BR9" s="30"/>
      <c r="BS9" s="46">
        <f t="shared" si="34"/>
        <v>0.15</v>
      </c>
      <c r="BT9" s="31">
        <v>5278.3</v>
      </c>
      <c r="BU9" s="31">
        <v>12</v>
      </c>
      <c r="BV9" s="46">
        <f t="shared" si="34"/>
        <v>9500.94</v>
      </c>
      <c r="BW9" s="46">
        <f t="shared" si="34"/>
        <v>0.19</v>
      </c>
      <c r="BX9" s="31">
        <v>3487.3</v>
      </c>
      <c r="BY9" s="31">
        <v>12</v>
      </c>
      <c r="BZ9" s="46">
        <f aca="true" t="shared" si="35" ref="BZ9:CE9">BZ10+BZ11</f>
        <v>7951.044000000001</v>
      </c>
      <c r="CA9" s="46">
        <f t="shared" si="35"/>
        <v>0.15</v>
      </c>
      <c r="CB9" s="31">
        <v>4497.03</v>
      </c>
      <c r="CC9" s="31">
        <v>12</v>
      </c>
      <c r="CD9" s="46">
        <f t="shared" si="35"/>
        <v>8094.654</v>
      </c>
      <c r="CE9" s="46">
        <f t="shared" si="35"/>
        <v>0.22</v>
      </c>
      <c r="CF9" s="31">
        <v>2657.75</v>
      </c>
      <c r="CG9" s="31">
        <v>12</v>
      </c>
      <c r="CH9" s="46">
        <f aca="true" t="shared" si="36" ref="CH9:CM9">CH10+CH11</f>
        <v>7016.46</v>
      </c>
      <c r="CI9" s="46">
        <f t="shared" si="36"/>
        <v>0.14</v>
      </c>
      <c r="CJ9" s="31">
        <v>8926.25</v>
      </c>
      <c r="CK9" s="31">
        <v>12</v>
      </c>
      <c r="CL9" s="46">
        <f t="shared" si="36"/>
        <v>14996.1</v>
      </c>
      <c r="CM9" s="46">
        <f t="shared" si="36"/>
        <v>0.17</v>
      </c>
      <c r="CN9" s="31">
        <v>4367.5</v>
      </c>
      <c r="CO9" s="31">
        <v>12</v>
      </c>
      <c r="CP9" s="46">
        <f aca="true" t="shared" si="37" ref="CP9:CU9">CP10+CP11</f>
        <v>8909.699999999999</v>
      </c>
      <c r="CQ9" s="46">
        <f t="shared" si="37"/>
        <v>0.27</v>
      </c>
      <c r="CR9" s="31">
        <v>2519.2</v>
      </c>
      <c r="CS9" s="31">
        <v>12</v>
      </c>
      <c r="CT9" s="46">
        <f t="shared" si="37"/>
        <v>8162.207999999999</v>
      </c>
      <c r="CU9" s="46">
        <f t="shared" si="37"/>
        <v>0.22</v>
      </c>
      <c r="CV9" s="31">
        <v>2750.66</v>
      </c>
      <c r="CW9" s="31">
        <v>12</v>
      </c>
      <c r="CX9" s="46">
        <f aca="true" t="shared" si="38" ref="CX9:DC9">CX10+CX11</f>
        <v>7261.742399999999</v>
      </c>
      <c r="CY9" s="46">
        <f t="shared" si="38"/>
        <v>0.16999999999999998</v>
      </c>
      <c r="CZ9" s="31">
        <v>2386.8</v>
      </c>
      <c r="DA9" s="31">
        <v>12</v>
      </c>
      <c r="DB9" s="46">
        <f t="shared" si="38"/>
        <v>4869.072000000001</v>
      </c>
      <c r="DC9" s="46">
        <f t="shared" si="38"/>
        <v>0.15</v>
      </c>
      <c r="DD9" s="31">
        <v>2765.5</v>
      </c>
      <c r="DE9" s="31">
        <v>12</v>
      </c>
      <c r="DF9" s="46">
        <f aca="true" t="shared" si="39" ref="DF9:DK9">DF10+DF11</f>
        <v>4977.9</v>
      </c>
      <c r="DG9" s="46">
        <f t="shared" si="39"/>
        <v>0.16</v>
      </c>
      <c r="DH9" s="31">
        <v>3354.75</v>
      </c>
      <c r="DI9" s="31">
        <v>12</v>
      </c>
      <c r="DJ9" s="46">
        <f t="shared" si="39"/>
        <v>6441.12</v>
      </c>
      <c r="DK9" s="46">
        <f t="shared" si="39"/>
        <v>0.12000000000000001</v>
      </c>
      <c r="DL9" s="31">
        <v>4983.22</v>
      </c>
      <c r="DM9" s="31">
        <v>12</v>
      </c>
      <c r="DN9" s="46">
        <f aca="true" t="shared" si="40" ref="DN9:DS9">DN10+DN11</f>
        <v>7175.836800000001</v>
      </c>
      <c r="DO9" s="46">
        <f t="shared" si="40"/>
        <v>0.13</v>
      </c>
      <c r="DP9" s="31">
        <v>5714.22</v>
      </c>
      <c r="DQ9" s="31">
        <v>12</v>
      </c>
      <c r="DR9" s="46">
        <f t="shared" si="40"/>
        <v>8914.1832</v>
      </c>
      <c r="DS9" s="46">
        <f t="shared" si="40"/>
        <v>0.12000000000000001</v>
      </c>
      <c r="DT9" s="31">
        <v>5589.4</v>
      </c>
      <c r="DU9" s="31">
        <v>12</v>
      </c>
      <c r="DV9" s="46">
        <f aca="true" t="shared" si="41" ref="DV9:EA9">DV10+DV11</f>
        <v>8048.735999999999</v>
      </c>
      <c r="DW9" s="46">
        <f t="shared" si="41"/>
        <v>0.23</v>
      </c>
      <c r="DX9" s="31">
        <v>5178.32</v>
      </c>
      <c r="DY9" s="31">
        <v>12</v>
      </c>
      <c r="DZ9" s="46">
        <f t="shared" si="41"/>
        <v>14292.163199999999</v>
      </c>
      <c r="EA9" s="46">
        <f t="shared" si="41"/>
        <v>0.18000000000000002</v>
      </c>
      <c r="EB9" s="31">
        <v>5894.35</v>
      </c>
      <c r="EC9" s="31">
        <v>12</v>
      </c>
      <c r="ED9" s="46">
        <f aca="true" t="shared" si="42" ref="ED9:EI9">ED10+ED11</f>
        <v>12731.796000000002</v>
      </c>
      <c r="EE9" s="46">
        <f t="shared" si="42"/>
        <v>0.2</v>
      </c>
      <c r="EF9" s="31">
        <v>4968.25</v>
      </c>
      <c r="EG9" s="31">
        <v>12</v>
      </c>
      <c r="EH9" s="46">
        <f t="shared" si="42"/>
        <v>11923.800000000001</v>
      </c>
      <c r="EI9" s="46">
        <f t="shared" si="42"/>
        <v>0</v>
      </c>
      <c r="EJ9" s="31">
        <v>2832.1</v>
      </c>
      <c r="EK9" s="31">
        <v>12</v>
      </c>
      <c r="EL9" s="46">
        <f aca="true" t="shared" si="43" ref="EL9:EQ9">EL10+EL11</f>
        <v>0</v>
      </c>
      <c r="EM9" s="46">
        <f t="shared" si="43"/>
        <v>0</v>
      </c>
      <c r="EN9" s="31">
        <v>901.3</v>
      </c>
      <c r="EO9" s="31">
        <v>12</v>
      </c>
      <c r="EP9" s="46">
        <f t="shared" si="43"/>
        <v>0</v>
      </c>
      <c r="EQ9" s="46">
        <f t="shared" si="43"/>
        <v>0.16</v>
      </c>
      <c r="ER9" s="31">
        <v>2856.14</v>
      </c>
      <c r="ES9" s="31">
        <v>12</v>
      </c>
      <c r="ET9" s="46">
        <f aca="true" t="shared" si="44" ref="ET9:EY9">ET10+ET11</f>
        <v>5483.7888</v>
      </c>
      <c r="EU9" s="46">
        <f t="shared" si="44"/>
        <v>0.16</v>
      </c>
      <c r="EV9" s="31">
        <v>2873.59</v>
      </c>
      <c r="EW9" s="31">
        <v>12</v>
      </c>
      <c r="EX9" s="46">
        <f t="shared" si="44"/>
        <v>5517.2928</v>
      </c>
      <c r="EY9" s="46">
        <f t="shared" si="44"/>
        <v>0.12000000000000001</v>
      </c>
      <c r="EZ9" s="31">
        <v>4438.2</v>
      </c>
      <c r="FA9" s="31">
        <v>12</v>
      </c>
      <c r="FB9" s="46">
        <f aca="true" t="shared" si="45" ref="FB9:FG9">FB10+FB11</f>
        <v>6391.008</v>
      </c>
      <c r="FC9" s="46">
        <f t="shared" si="45"/>
        <v>0.24000000000000002</v>
      </c>
      <c r="FD9" s="31">
        <v>2534.6</v>
      </c>
      <c r="FE9" s="31">
        <v>12</v>
      </c>
      <c r="FF9" s="46">
        <f t="shared" si="45"/>
        <v>7299.648</v>
      </c>
      <c r="FG9" s="46">
        <f t="shared" si="45"/>
        <v>0.24000000000000002</v>
      </c>
      <c r="FH9" s="31">
        <v>2510.94</v>
      </c>
      <c r="FI9" s="31">
        <v>12</v>
      </c>
      <c r="FJ9" s="46">
        <f aca="true" t="shared" si="46" ref="FJ9:FO9">FJ10+FJ11</f>
        <v>7231.5072</v>
      </c>
      <c r="FK9" s="46">
        <f t="shared" si="46"/>
        <v>0.14</v>
      </c>
      <c r="FL9" s="31">
        <v>4369.79</v>
      </c>
      <c r="FM9" s="31">
        <v>12</v>
      </c>
      <c r="FN9" s="46">
        <f t="shared" si="46"/>
        <v>7341.2472</v>
      </c>
      <c r="FO9" s="46">
        <f t="shared" si="46"/>
        <v>0.16</v>
      </c>
      <c r="FP9" s="31">
        <v>2973.08</v>
      </c>
      <c r="FQ9" s="31">
        <v>12</v>
      </c>
      <c r="FR9" s="46">
        <f aca="true" t="shared" si="47" ref="FR9:FW9">FR10+FR11</f>
        <v>5708.3136</v>
      </c>
      <c r="FS9" s="46">
        <f t="shared" si="47"/>
        <v>0.23</v>
      </c>
      <c r="FT9" s="31">
        <v>4959.94</v>
      </c>
      <c r="FU9" s="31">
        <v>12</v>
      </c>
      <c r="FV9" s="46">
        <f t="shared" si="47"/>
        <v>13689.434399999998</v>
      </c>
      <c r="FW9" s="46">
        <f t="shared" si="47"/>
        <v>0.16999999999999998</v>
      </c>
      <c r="FX9" s="31">
        <v>4346.89</v>
      </c>
      <c r="FY9" s="31">
        <v>12</v>
      </c>
      <c r="FZ9" s="46">
        <f aca="true" t="shared" si="48" ref="FZ9:GE9">FZ10+FZ11</f>
        <v>8867.6556</v>
      </c>
      <c r="GA9" s="46">
        <f t="shared" si="48"/>
        <v>0.225</v>
      </c>
      <c r="GB9" s="31">
        <v>5058.1</v>
      </c>
      <c r="GC9" s="31">
        <v>12</v>
      </c>
      <c r="GD9" s="46">
        <f t="shared" si="48"/>
        <v>13656.87</v>
      </c>
      <c r="GE9" s="46">
        <f t="shared" si="48"/>
        <v>0.29000000000000004</v>
      </c>
      <c r="GF9" s="31">
        <v>3506.6</v>
      </c>
      <c r="GG9" s="31">
        <v>12</v>
      </c>
      <c r="GH9" s="46">
        <f aca="true" t="shared" si="49" ref="GH9:GM9">GH10+GH11</f>
        <v>12202.968</v>
      </c>
      <c r="GI9" s="46">
        <f t="shared" si="49"/>
        <v>0.12000000000000001</v>
      </c>
      <c r="GJ9" s="31">
        <v>5061.53</v>
      </c>
      <c r="GK9" s="31">
        <v>12</v>
      </c>
      <c r="GL9" s="46">
        <f t="shared" si="49"/>
        <v>7288.6032000000005</v>
      </c>
      <c r="GM9" s="46">
        <f t="shared" si="49"/>
        <v>0.16</v>
      </c>
      <c r="GN9" s="31">
        <v>4373.5</v>
      </c>
      <c r="GO9" s="31">
        <v>12</v>
      </c>
      <c r="GP9" s="46">
        <f aca="true" t="shared" si="50" ref="GP9:GU9">GP10+GP11</f>
        <v>8397.119999999999</v>
      </c>
      <c r="GQ9" s="46">
        <f t="shared" si="50"/>
        <v>0.21000000000000002</v>
      </c>
      <c r="GR9" s="31">
        <v>2469.3</v>
      </c>
      <c r="GS9" s="31">
        <v>12</v>
      </c>
      <c r="GT9" s="46">
        <f t="shared" si="50"/>
        <v>6222.636000000001</v>
      </c>
      <c r="GU9" s="46">
        <f t="shared" si="50"/>
        <v>0.13</v>
      </c>
      <c r="GV9" s="31">
        <v>4255.3</v>
      </c>
      <c r="GW9" s="31">
        <v>12</v>
      </c>
      <c r="GX9" s="46">
        <f aca="true" t="shared" si="51" ref="GX9:HC9">GX10+GX11</f>
        <v>6638.268</v>
      </c>
      <c r="GY9" s="46">
        <f t="shared" si="51"/>
        <v>0.13</v>
      </c>
      <c r="GZ9" s="31">
        <v>3617</v>
      </c>
      <c r="HA9" s="31">
        <v>12</v>
      </c>
      <c r="HB9" s="46">
        <f t="shared" si="51"/>
        <v>5642.5199999999995</v>
      </c>
      <c r="HC9" s="46">
        <f t="shared" si="51"/>
        <v>0.33999999999999997</v>
      </c>
      <c r="HD9" s="31">
        <v>4963.38</v>
      </c>
      <c r="HE9" s="31">
        <v>12</v>
      </c>
      <c r="HF9" s="46">
        <f aca="true" t="shared" si="52" ref="HF9:HO9">HF10+HF11</f>
        <v>20250.590399999997</v>
      </c>
      <c r="HG9" s="46">
        <f t="shared" si="52"/>
        <v>0.15</v>
      </c>
      <c r="HH9" s="31">
        <v>4257.8</v>
      </c>
      <c r="HI9" s="31">
        <v>12</v>
      </c>
      <c r="HJ9" s="46">
        <f t="shared" si="52"/>
        <v>7664.040000000001</v>
      </c>
      <c r="HK9" s="43">
        <f t="shared" si="52"/>
        <v>0</v>
      </c>
      <c r="HL9" s="43">
        <f t="shared" si="52"/>
        <v>0</v>
      </c>
      <c r="HM9" s="46">
        <f t="shared" si="52"/>
        <v>471712.7155200001</v>
      </c>
      <c r="HN9" s="43">
        <f t="shared" si="52"/>
        <v>0</v>
      </c>
      <c r="HO9" s="43">
        <f t="shared" si="52"/>
        <v>0</v>
      </c>
    </row>
    <row r="10" spans="1:223" ht="13.5" customHeight="1">
      <c r="A10" s="44" t="s">
        <v>116</v>
      </c>
      <c r="B10" s="44">
        <v>0.14</v>
      </c>
      <c r="C10" s="40">
        <v>4820.52</v>
      </c>
      <c r="D10" s="40">
        <v>12</v>
      </c>
      <c r="E10" s="58">
        <f>B10*C10*D10</f>
        <v>8098.473600000001</v>
      </c>
      <c r="F10" s="41">
        <v>0.14</v>
      </c>
      <c r="G10" s="53">
        <v>6561.5</v>
      </c>
      <c r="H10" s="16">
        <v>12</v>
      </c>
      <c r="I10" s="47">
        <f>F10*G10*H10</f>
        <v>11023.320000000002</v>
      </c>
      <c r="J10" s="41">
        <v>0.18</v>
      </c>
      <c r="K10" s="16">
        <v>12857.9</v>
      </c>
      <c r="L10" s="16">
        <v>12</v>
      </c>
      <c r="M10" s="66">
        <f t="shared" si="1"/>
        <v>27773.064</v>
      </c>
      <c r="N10" s="41">
        <v>0.14</v>
      </c>
      <c r="O10" s="16">
        <v>6232.43</v>
      </c>
      <c r="P10" s="16">
        <v>12</v>
      </c>
      <c r="Q10" s="31">
        <f t="shared" si="2"/>
        <v>10470.4824</v>
      </c>
      <c r="R10" s="41">
        <v>0.09</v>
      </c>
      <c r="S10" s="16">
        <v>8677.7</v>
      </c>
      <c r="T10" s="16">
        <v>12</v>
      </c>
      <c r="U10" s="31">
        <f t="shared" si="3"/>
        <v>9371.916000000001</v>
      </c>
      <c r="V10" s="41">
        <v>0.15</v>
      </c>
      <c r="W10" s="16">
        <v>4261</v>
      </c>
      <c r="X10" s="16">
        <v>12</v>
      </c>
      <c r="Y10" s="31">
        <f t="shared" si="4"/>
        <v>7669.799999999999</v>
      </c>
      <c r="Z10" s="41">
        <v>0</v>
      </c>
      <c r="AA10" s="16">
        <v>1932.8</v>
      </c>
      <c r="AB10" s="16">
        <v>12</v>
      </c>
      <c r="AC10" s="31">
        <f t="shared" si="5"/>
        <v>0</v>
      </c>
      <c r="AD10" s="41">
        <v>0</v>
      </c>
      <c r="AE10" s="16">
        <v>5596.7</v>
      </c>
      <c r="AF10" s="16">
        <v>12</v>
      </c>
      <c r="AG10" s="16">
        <f t="shared" si="29"/>
        <v>0</v>
      </c>
      <c r="AH10" s="41">
        <v>0.14</v>
      </c>
      <c r="AI10" s="31">
        <v>4439</v>
      </c>
      <c r="AJ10" s="31">
        <v>12</v>
      </c>
      <c r="AK10" s="31">
        <f t="shared" si="6"/>
        <v>7457.52</v>
      </c>
      <c r="AL10" s="41">
        <v>0.14</v>
      </c>
      <c r="AM10" s="16">
        <v>7476.1</v>
      </c>
      <c r="AN10" s="16">
        <v>12</v>
      </c>
      <c r="AO10" s="16">
        <f>AL10*AM10*AN10</f>
        <v>12559.848000000002</v>
      </c>
      <c r="AP10" s="41">
        <v>0.14</v>
      </c>
      <c r="AQ10" s="16">
        <v>3592.72</v>
      </c>
      <c r="AR10" s="16">
        <v>12</v>
      </c>
      <c r="AS10" s="47">
        <f>AP10*AQ10*AR10</f>
        <v>6035.7696000000005</v>
      </c>
      <c r="AT10" s="47">
        <v>0.15</v>
      </c>
      <c r="AU10" s="31">
        <v>2415.5</v>
      </c>
      <c r="AV10" s="31">
        <v>12</v>
      </c>
      <c r="AW10" s="47">
        <f>AT10*AU10*AV10</f>
        <v>4347.9</v>
      </c>
      <c r="AX10" s="47">
        <v>0.08</v>
      </c>
      <c r="AY10" s="31">
        <v>2113.6</v>
      </c>
      <c r="AZ10" s="31">
        <v>12</v>
      </c>
      <c r="BA10" s="47">
        <f>AX10*AY10*AZ10</f>
        <v>2029.056</v>
      </c>
      <c r="BB10" s="47">
        <v>0.14</v>
      </c>
      <c r="BC10" s="31">
        <v>4420.42</v>
      </c>
      <c r="BD10" s="31">
        <v>12</v>
      </c>
      <c r="BE10" s="47">
        <f>BB10*BC10*BD10</f>
        <v>7426.3056000000015</v>
      </c>
      <c r="BF10" s="47">
        <v>0.14</v>
      </c>
      <c r="BG10" s="31">
        <v>2466.32</v>
      </c>
      <c r="BH10" s="31">
        <v>12</v>
      </c>
      <c r="BI10" s="47">
        <f>BF10*BG10*BH10</f>
        <v>4143.417600000001</v>
      </c>
      <c r="BJ10" s="47">
        <v>0.15</v>
      </c>
      <c r="BK10" s="31">
        <v>4344.7</v>
      </c>
      <c r="BL10" s="31">
        <v>12</v>
      </c>
      <c r="BM10" s="47">
        <f>BJ10*BK10*BL10</f>
        <v>7820.459999999999</v>
      </c>
      <c r="BN10" s="47">
        <v>0.098</v>
      </c>
      <c r="BO10" s="31">
        <v>4299.57</v>
      </c>
      <c r="BP10" s="31">
        <v>12</v>
      </c>
      <c r="BQ10" s="47">
        <f>BN10*BO10*BP10</f>
        <v>5056.294319999999</v>
      </c>
      <c r="BR10" s="30"/>
      <c r="BS10" s="47">
        <v>0.11</v>
      </c>
      <c r="BT10" s="31">
        <v>5278.3</v>
      </c>
      <c r="BU10" s="31">
        <v>12</v>
      </c>
      <c r="BV10" s="47">
        <f>BS10*BT10*BU10</f>
        <v>6967.356000000001</v>
      </c>
      <c r="BW10" s="47">
        <v>0.15</v>
      </c>
      <c r="BX10" s="31">
        <v>3487.3</v>
      </c>
      <c r="BY10" s="31">
        <v>12</v>
      </c>
      <c r="BZ10" s="47">
        <f>BW10*BX10*BY10</f>
        <v>6277.14</v>
      </c>
      <c r="CA10" s="47">
        <v>0.11</v>
      </c>
      <c r="CB10" s="31">
        <v>4497.03</v>
      </c>
      <c r="CC10" s="31">
        <v>12</v>
      </c>
      <c r="CD10" s="47">
        <f>CA10*CB10*CC10</f>
        <v>5936.0796</v>
      </c>
      <c r="CE10" s="47">
        <v>0.2</v>
      </c>
      <c r="CF10" s="31">
        <v>2657.75</v>
      </c>
      <c r="CG10" s="31">
        <v>12</v>
      </c>
      <c r="CH10" s="47">
        <f>CE10*CF10*CG10</f>
        <v>6378.6</v>
      </c>
      <c r="CI10" s="47">
        <v>0.1</v>
      </c>
      <c r="CJ10" s="31">
        <v>8926.25</v>
      </c>
      <c r="CK10" s="31">
        <v>12</v>
      </c>
      <c r="CL10" s="47">
        <f>CI10*CJ10*CK10</f>
        <v>10711.5</v>
      </c>
      <c r="CM10" s="47">
        <v>0.13</v>
      </c>
      <c r="CN10" s="31">
        <v>4367.5</v>
      </c>
      <c r="CO10" s="31">
        <v>12</v>
      </c>
      <c r="CP10" s="47">
        <f>CM10*CN10*CO10</f>
        <v>6813.299999999999</v>
      </c>
      <c r="CQ10" s="47">
        <v>0.23</v>
      </c>
      <c r="CR10" s="31">
        <v>2519.2</v>
      </c>
      <c r="CS10" s="31">
        <v>12</v>
      </c>
      <c r="CT10" s="47">
        <f>CQ10*CR10*CS10</f>
        <v>6952.991999999999</v>
      </c>
      <c r="CU10" s="47">
        <v>0.2</v>
      </c>
      <c r="CV10" s="31">
        <v>2750.66</v>
      </c>
      <c r="CW10" s="31">
        <v>12</v>
      </c>
      <c r="CX10" s="47">
        <f>CU10*CV10*CW10</f>
        <v>6601.583999999999</v>
      </c>
      <c r="CY10" s="47">
        <v>0.15</v>
      </c>
      <c r="CZ10" s="31">
        <v>2386.8</v>
      </c>
      <c r="DA10" s="31">
        <v>12</v>
      </c>
      <c r="DB10" s="47">
        <f>CY10*CZ10*DA10</f>
        <v>4296.240000000001</v>
      </c>
      <c r="DC10" s="47">
        <v>0.11</v>
      </c>
      <c r="DD10" s="31">
        <v>2765.5</v>
      </c>
      <c r="DE10" s="31">
        <v>12</v>
      </c>
      <c r="DF10" s="47">
        <f>DC10*DD10*DE10</f>
        <v>3650.46</v>
      </c>
      <c r="DG10" s="47">
        <v>0.12</v>
      </c>
      <c r="DH10" s="31">
        <v>3354.75</v>
      </c>
      <c r="DI10" s="31">
        <v>12</v>
      </c>
      <c r="DJ10" s="47">
        <f>DG10*DH10*DI10</f>
        <v>4830.84</v>
      </c>
      <c r="DK10" s="47">
        <v>0.1</v>
      </c>
      <c r="DL10" s="31">
        <v>4983.22</v>
      </c>
      <c r="DM10" s="31">
        <v>12</v>
      </c>
      <c r="DN10" s="47">
        <f>DK10*DL10*DM10</f>
        <v>5979.8640000000005</v>
      </c>
      <c r="DO10" s="47">
        <v>0.11</v>
      </c>
      <c r="DP10" s="31">
        <v>5714.22</v>
      </c>
      <c r="DQ10" s="31">
        <v>12</v>
      </c>
      <c r="DR10" s="47">
        <f>DO10*DP10*DQ10</f>
        <v>7542.7704</v>
      </c>
      <c r="DS10" s="47">
        <v>0.1</v>
      </c>
      <c r="DT10" s="31">
        <v>5589.4</v>
      </c>
      <c r="DU10" s="31">
        <v>12</v>
      </c>
      <c r="DV10" s="47">
        <f>DS10*DT10*DU10</f>
        <v>6707.279999999999</v>
      </c>
      <c r="DW10" s="47">
        <v>0.19</v>
      </c>
      <c r="DX10" s="31">
        <v>5178.32</v>
      </c>
      <c r="DY10" s="31">
        <v>12</v>
      </c>
      <c r="DZ10" s="47">
        <f>DW10*DX10*DY10</f>
        <v>11806.569599999999</v>
      </c>
      <c r="EA10" s="47">
        <v>0.14</v>
      </c>
      <c r="EB10" s="31">
        <v>5894.35</v>
      </c>
      <c r="EC10" s="31">
        <v>12</v>
      </c>
      <c r="ED10" s="47">
        <f>EA10*EB10*EC10</f>
        <v>9902.508000000002</v>
      </c>
      <c r="EE10" s="47">
        <v>0.19</v>
      </c>
      <c r="EF10" s="31">
        <v>4968.25</v>
      </c>
      <c r="EG10" s="31">
        <v>12</v>
      </c>
      <c r="EH10" s="47">
        <f>EE10*EF10*EG10</f>
        <v>11327.61</v>
      </c>
      <c r="EI10" s="47">
        <v>0</v>
      </c>
      <c r="EJ10" s="31">
        <v>2832.1</v>
      </c>
      <c r="EK10" s="31">
        <v>12</v>
      </c>
      <c r="EL10" s="47">
        <f>EI10*EJ10*EK10</f>
        <v>0</v>
      </c>
      <c r="EM10" s="47">
        <v>0</v>
      </c>
      <c r="EN10" s="31">
        <v>901.3</v>
      </c>
      <c r="EO10" s="31">
        <v>12</v>
      </c>
      <c r="EP10" s="47">
        <f>EM10*EN10*EO10</f>
        <v>0</v>
      </c>
      <c r="EQ10" s="47">
        <v>0.12</v>
      </c>
      <c r="ER10" s="31">
        <v>2856.14</v>
      </c>
      <c r="ES10" s="31">
        <v>12</v>
      </c>
      <c r="ET10" s="47">
        <f>EQ10*ER10*ES10</f>
        <v>4112.8416</v>
      </c>
      <c r="EU10" s="47">
        <v>0.12</v>
      </c>
      <c r="EV10" s="31">
        <v>2873.59</v>
      </c>
      <c r="EW10" s="31">
        <v>12</v>
      </c>
      <c r="EX10" s="47">
        <f>EU10*EV10*EW10</f>
        <v>4137.9696</v>
      </c>
      <c r="EY10" s="47">
        <v>0.1</v>
      </c>
      <c r="EZ10" s="31">
        <v>4438.2</v>
      </c>
      <c r="FA10" s="31">
        <v>12</v>
      </c>
      <c r="FB10" s="47">
        <f>EY10*EZ10*FA10</f>
        <v>5325.84</v>
      </c>
      <c r="FC10" s="47">
        <v>0.2</v>
      </c>
      <c r="FD10" s="31">
        <v>2534.6</v>
      </c>
      <c r="FE10" s="31">
        <v>12</v>
      </c>
      <c r="FF10" s="47">
        <f>FC10*FD10*FE10</f>
        <v>6083.04</v>
      </c>
      <c r="FG10" s="47">
        <v>0.2</v>
      </c>
      <c r="FH10" s="31">
        <v>2510.94</v>
      </c>
      <c r="FI10" s="31">
        <v>12</v>
      </c>
      <c r="FJ10" s="47">
        <f>FG10*FH10*FI10</f>
        <v>6026.256</v>
      </c>
      <c r="FK10" s="47">
        <v>0.1</v>
      </c>
      <c r="FL10" s="31">
        <v>4369.79</v>
      </c>
      <c r="FM10" s="31">
        <v>12</v>
      </c>
      <c r="FN10" s="47">
        <f>FK10*FL10*FM10</f>
        <v>5243.7480000000005</v>
      </c>
      <c r="FO10" s="47">
        <v>0.14</v>
      </c>
      <c r="FP10" s="31">
        <v>2973.08</v>
      </c>
      <c r="FQ10" s="31">
        <v>12</v>
      </c>
      <c r="FR10" s="47">
        <f>FO10*FP10*FQ10</f>
        <v>4994.7744</v>
      </c>
      <c r="FS10" s="47">
        <v>0.19</v>
      </c>
      <c r="FT10" s="31">
        <v>4959.94</v>
      </c>
      <c r="FU10" s="31">
        <v>12</v>
      </c>
      <c r="FV10" s="47">
        <f>FS10*FT10*FU10</f>
        <v>11308.663199999999</v>
      </c>
      <c r="FW10" s="47">
        <v>0.15</v>
      </c>
      <c r="FX10" s="31">
        <v>4346.89</v>
      </c>
      <c r="FY10" s="31">
        <v>12</v>
      </c>
      <c r="FZ10" s="47">
        <f>FW10*FX10*FY10</f>
        <v>7824.402</v>
      </c>
      <c r="GA10" s="47">
        <v>0.19</v>
      </c>
      <c r="GB10" s="31">
        <v>5058.1</v>
      </c>
      <c r="GC10" s="31">
        <v>12</v>
      </c>
      <c r="GD10" s="47">
        <f>GA10*GB10*GC10</f>
        <v>11532.468</v>
      </c>
      <c r="GE10" s="47">
        <v>0.23</v>
      </c>
      <c r="GF10" s="31">
        <v>3506.6</v>
      </c>
      <c r="GG10" s="31">
        <v>12</v>
      </c>
      <c r="GH10" s="47">
        <f>GE10*GF10*GG10</f>
        <v>9678.216</v>
      </c>
      <c r="GI10" s="47">
        <v>0.1</v>
      </c>
      <c r="GJ10" s="31">
        <v>5061.53</v>
      </c>
      <c r="GK10" s="31">
        <v>12</v>
      </c>
      <c r="GL10" s="47">
        <f>GI10*GJ10*GK10</f>
        <v>6073.836</v>
      </c>
      <c r="GM10" s="47">
        <v>0.12</v>
      </c>
      <c r="GN10" s="31">
        <v>4373.5</v>
      </c>
      <c r="GO10" s="31">
        <v>12</v>
      </c>
      <c r="GP10" s="47">
        <f>GM10*GN10*GO10</f>
        <v>6297.839999999999</v>
      </c>
      <c r="GQ10" s="47">
        <v>0.17</v>
      </c>
      <c r="GR10" s="31">
        <v>2469.3</v>
      </c>
      <c r="GS10" s="31">
        <v>12</v>
      </c>
      <c r="GT10" s="47">
        <f>GQ10*GR10*GS10</f>
        <v>5037.372000000001</v>
      </c>
      <c r="GU10" s="47">
        <v>0.11</v>
      </c>
      <c r="GV10" s="31">
        <v>4255.3</v>
      </c>
      <c r="GW10" s="31">
        <v>12</v>
      </c>
      <c r="GX10" s="47">
        <f>GU10*GV10*GW10</f>
        <v>5616.996</v>
      </c>
      <c r="GY10" s="47">
        <v>0.09</v>
      </c>
      <c r="GZ10" s="31">
        <v>3617</v>
      </c>
      <c r="HA10" s="31">
        <v>12</v>
      </c>
      <c r="HB10" s="47">
        <f>GY10*GZ10*HA10</f>
        <v>3906.3599999999997</v>
      </c>
      <c r="HC10" s="47">
        <v>0.3</v>
      </c>
      <c r="HD10" s="31">
        <v>4963.38</v>
      </c>
      <c r="HE10" s="31">
        <v>12</v>
      </c>
      <c r="HF10" s="47">
        <f>HC10*HD10*HE10</f>
        <v>17868.167999999998</v>
      </c>
      <c r="HG10" s="47">
        <v>0.11</v>
      </c>
      <c r="HH10" s="31">
        <v>4257.8</v>
      </c>
      <c r="HI10" s="31">
        <v>12</v>
      </c>
      <c r="HJ10" s="47">
        <f>HG10*HH10*HI10</f>
        <v>5620.296</v>
      </c>
      <c r="HK10" s="41"/>
      <c r="HL10" s="41"/>
      <c r="HM10" s="47">
        <f>HJ10+HF10+HB10+GX10+GT10+GP10+GL10+GH10+GD10+FZ10+FV10+FR10+FN10+FJ10+FF10+FB10+EX10+ET10+EP10+EL10+EH10+ED10+DZ10+DV10+DR10+DN10+DJ10+DF10+DB10+CX10+CT10+CP10+CL10+CH10+CD10+BZ10+BV10+BQ10+BI10+BE10+BA10+AW10+AS10+AO10+AK10+AG10+AC10+Y10+U10+Q10+M10+I10+E10+BM10</f>
        <v>380655.40752000007</v>
      </c>
      <c r="HN10" s="41"/>
      <c r="HO10" s="41"/>
    </row>
    <row r="11" spans="1:223" ht="21.75" customHeight="1">
      <c r="A11" s="44" t="s">
        <v>117</v>
      </c>
      <c r="B11" s="44">
        <v>0.04</v>
      </c>
      <c r="C11" s="40">
        <v>4820.52</v>
      </c>
      <c r="D11" s="40">
        <v>12</v>
      </c>
      <c r="E11" s="58">
        <f>B11*C11*D11</f>
        <v>2313.8496000000005</v>
      </c>
      <c r="F11" s="41">
        <v>0.03</v>
      </c>
      <c r="G11" s="53">
        <v>6561.5</v>
      </c>
      <c r="H11" s="16">
        <v>12</v>
      </c>
      <c r="I11" s="47">
        <f>F11*G11*H11</f>
        <v>2362.14</v>
      </c>
      <c r="J11" s="41">
        <v>0.04</v>
      </c>
      <c r="K11" s="16">
        <v>12857.9</v>
      </c>
      <c r="L11" s="16">
        <v>12</v>
      </c>
      <c r="M11" s="66">
        <f t="shared" si="1"/>
        <v>6171.792</v>
      </c>
      <c r="N11" s="41">
        <v>0.04</v>
      </c>
      <c r="O11" s="16">
        <v>6232.43</v>
      </c>
      <c r="P11" s="16">
        <v>12</v>
      </c>
      <c r="Q11" s="31">
        <f t="shared" si="2"/>
        <v>2991.5664</v>
      </c>
      <c r="R11" s="41">
        <v>0.04</v>
      </c>
      <c r="S11" s="16">
        <v>8677.7</v>
      </c>
      <c r="T11" s="16">
        <v>12</v>
      </c>
      <c r="U11" s="31">
        <f t="shared" si="3"/>
        <v>4165.296</v>
      </c>
      <c r="V11" s="41">
        <v>0.02</v>
      </c>
      <c r="W11" s="16">
        <v>4261</v>
      </c>
      <c r="X11" s="16">
        <v>12</v>
      </c>
      <c r="Y11" s="31">
        <f t="shared" si="4"/>
        <v>1022.64</v>
      </c>
      <c r="Z11" s="41">
        <v>0</v>
      </c>
      <c r="AA11" s="16">
        <v>1932.8</v>
      </c>
      <c r="AB11" s="16">
        <v>12</v>
      </c>
      <c r="AC11" s="31">
        <f t="shared" si="5"/>
        <v>0</v>
      </c>
      <c r="AD11" s="41">
        <v>0</v>
      </c>
      <c r="AE11" s="16">
        <v>5596.7</v>
      </c>
      <c r="AF11" s="16">
        <v>12</v>
      </c>
      <c r="AG11" s="16">
        <f t="shared" si="29"/>
        <v>0</v>
      </c>
      <c r="AH11" s="41">
        <v>0.04</v>
      </c>
      <c r="AI11" s="31">
        <v>4439</v>
      </c>
      <c r="AJ11" s="31">
        <v>12</v>
      </c>
      <c r="AK11" s="31">
        <f t="shared" si="6"/>
        <v>2130.7200000000003</v>
      </c>
      <c r="AL11" s="41">
        <v>0.04</v>
      </c>
      <c r="AM11" s="16">
        <v>7476.1</v>
      </c>
      <c r="AN11" s="16">
        <v>12</v>
      </c>
      <c r="AO11" s="16">
        <f>AL11*AM11*AN11</f>
        <v>3588.5280000000002</v>
      </c>
      <c r="AP11" s="41">
        <v>0.04</v>
      </c>
      <c r="AQ11" s="16">
        <v>3592.72</v>
      </c>
      <c r="AR11" s="16">
        <v>12</v>
      </c>
      <c r="AS11" s="47">
        <f>AP11*AQ11*AR11</f>
        <v>1724.5056</v>
      </c>
      <c r="AT11" s="47">
        <v>0.03</v>
      </c>
      <c r="AU11" s="31">
        <v>2415.5</v>
      </c>
      <c r="AV11" s="31">
        <v>12</v>
      </c>
      <c r="AW11" s="47">
        <f>AT11*AU11*AV11</f>
        <v>869.58</v>
      </c>
      <c r="AX11" s="47">
        <v>0.02</v>
      </c>
      <c r="AY11" s="31">
        <v>2113.6</v>
      </c>
      <c r="AZ11" s="31">
        <v>12</v>
      </c>
      <c r="BA11" s="47">
        <f>AX11*AY11*AZ11</f>
        <v>507.264</v>
      </c>
      <c r="BB11" s="47">
        <v>0.04</v>
      </c>
      <c r="BC11" s="31">
        <v>4420.42</v>
      </c>
      <c r="BD11" s="31">
        <v>12</v>
      </c>
      <c r="BE11" s="47">
        <f>BB11*BC11*BD11</f>
        <v>2121.8016</v>
      </c>
      <c r="BF11" s="47">
        <v>0.02</v>
      </c>
      <c r="BG11" s="31">
        <v>2466.32</v>
      </c>
      <c r="BH11" s="31">
        <v>12</v>
      </c>
      <c r="BI11" s="47">
        <f>BF11*BG11*BH11</f>
        <v>591.9168000000001</v>
      </c>
      <c r="BJ11" s="47">
        <v>0.02</v>
      </c>
      <c r="BK11" s="31">
        <v>4344.7</v>
      </c>
      <c r="BL11" s="31">
        <v>12</v>
      </c>
      <c r="BM11" s="47">
        <f>BJ11*BK11*BL11</f>
        <v>1042.7279999999998</v>
      </c>
      <c r="BN11" s="47">
        <v>0.04</v>
      </c>
      <c r="BO11" s="31">
        <v>4299.57</v>
      </c>
      <c r="BP11" s="31">
        <v>12</v>
      </c>
      <c r="BQ11" s="47">
        <f>BN11*BO11*BP11</f>
        <v>2063.7936</v>
      </c>
      <c r="BR11" s="30"/>
      <c r="BS11" s="47">
        <v>0.04</v>
      </c>
      <c r="BT11" s="31">
        <v>5278.3</v>
      </c>
      <c r="BU11" s="31">
        <v>12</v>
      </c>
      <c r="BV11" s="47">
        <f>BS11*BT11*BU11</f>
        <v>2533.584</v>
      </c>
      <c r="BW11" s="47">
        <v>0.04</v>
      </c>
      <c r="BX11" s="31">
        <v>3487.3</v>
      </c>
      <c r="BY11" s="31">
        <v>12</v>
      </c>
      <c r="BZ11" s="47">
        <f>BW11*BX11*BY11</f>
        <v>1673.9040000000002</v>
      </c>
      <c r="CA11" s="47">
        <v>0.04</v>
      </c>
      <c r="CB11" s="31">
        <v>4497.03</v>
      </c>
      <c r="CC11" s="31">
        <v>12</v>
      </c>
      <c r="CD11" s="47">
        <f>CA11*CB11*CC11</f>
        <v>2158.5744</v>
      </c>
      <c r="CE11" s="47">
        <v>0.02</v>
      </c>
      <c r="CF11" s="31">
        <v>2657.75</v>
      </c>
      <c r="CG11" s="31">
        <v>12</v>
      </c>
      <c r="CH11" s="47">
        <f>CE11*CF11*CG11</f>
        <v>637.86</v>
      </c>
      <c r="CI11" s="47">
        <v>0.04</v>
      </c>
      <c r="CJ11" s="31">
        <v>8926.25</v>
      </c>
      <c r="CK11" s="31">
        <v>12</v>
      </c>
      <c r="CL11" s="47">
        <f>CI11*CJ11*CK11</f>
        <v>4284.6</v>
      </c>
      <c r="CM11" s="47">
        <v>0.04</v>
      </c>
      <c r="CN11" s="31">
        <v>4367.5</v>
      </c>
      <c r="CO11" s="31">
        <v>12</v>
      </c>
      <c r="CP11" s="47">
        <f>CM11*CN11*CO11</f>
        <v>2096.4</v>
      </c>
      <c r="CQ11" s="47">
        <v>0.04</v>
      </c>
      <c r="CR11" s="31">
        <v>2519.2</v>
      </c>
      <c r="CS11" s="31">
        <v>12</v>
      </c>
      <c r="CT11" s="47">
        <f>CQ11*CR11*CS11</f>
        <v>1209.216</v>
      </c>
      <c r="CU11" s="47">
        <v>0.02</v>
      </c>
      <c r="CV11" s="31">
        <v>2750.66</v>
      </c>
      <c r="CW11" s="31">
        <v>12</v>
      </c>
      <c r="CX11" s="47">
        <f>CU11*CV11*CW11</f>
        <v>660.1584</v>
      </c>
      <c r="CY11" s="47">
        <v>0.02</v>
      </c>
      <c r="CZ11" s="31">
        <v>2386.8</v>
      </c>
      <c r="DA11" s="31">
        <v>12</v>
      </c>
      <c r="DB11" s="47">
        <f>CY11*CZ11*DA11</f>
        <v>572.8320000000001</v>
      </c>
      <c r="DC11" s="47">
        <v>0.04</v>
      </c>
      <c r="DD11" s="31">
        <v>2765.5</v>
      </c>
      <c r="DE11" s="31">
        <v>12</v>
      </c>
      <c r="DF11" s="47">
        <f>DC11*DD11*DE11</f>
        <v>1327.44</v>
      </c>
      <c r="DG11" s="47">
        <v>0.04</v>
      </c>
      <c r="DH11" s="31">
        <v>3354.75</v>
      </c>
      <c r="DI11" s="31">
        <v>12</v>
      </c>
      <c r="DJ11" s="47">
        <f>DG11*DH11*DI11</f>
        <v>1610.28</v>
      </c>
      <c r="DK11" s="47">
        <v>0.02</v>
      </c>
      <c r="DL11" s="31">
        <v>4983.22</v>
      </c>
      <c r="DM11" s="31">
        <v>12</v>
      </c>
      <c r="DN11" s="47">
        <f>DK11*DL11*DM11</f>
        <v>1195.9728</v>
      </c>
      <c r="DO11" s="47">
        <v>0.02</v>
      </c>
      <c r="DP11" s="31">
        <v>5714.22</v>
      </c>
      <c r="DQ11" s="31">
        <v>12</v>
      </c>
      <c r="DR11" s="47">
        <f>DO11*DP11*DQ11</f>
        <v>1371.4128</v>
      </c>
      <c r="DS11" s="47">
        <v>0.02</v>
      </c>
      <c r="DT11" s="31">
        <v>5589.4</v>
      </c>
      <c r="DU11" s="31">
        <v>12</v>
      </c>
      <c r="DV11" s="47">
        <f>DS11*DT11*DU11</f>
        <v>1341.456</v>
      </c>
      <c r="DW11" s="47">
        <v>0.04</v>
      </c>
      <c r="DX11" s="31">
        <v>5178.32</v>
      </c>
      <c r="DY11" s="31">
        <v>12</v>
      </c>
      <c r="DZ11" s="47">
        <f>DW11*DX11*DY11</f>
        <v>2485.5936</v>
      </c>
      <c r="EA11" s="47">
        <v>0.04</v>
      </c>
      <c r="EB11" s="31">
        <v>5894.35</v>
      </c>
      <c r="EC11" s="31">
        <v>12</v>
      </c>
      <c r="ED11" s="47">
        <f>EA11*EB11*EC11</f>
        <v>2829.2880000000005</v>
      </c>
      <c r="EE11" s="47">
        <v>0.01</v>
      </c>
      <c r="EF11" s="31">
        <v>4968.25</v>
      </c>
      <c r="EG11" s="31">
        <v>12</v>
      </c>
      <c r="EH11" s="47">
        <f>EE11*EF11*EG11</f>
        <v>596.19</v>
      </c>
      <c r="EI11" s="47">
        <v>0</v>
      </c>
      <c r="EJ11" s="31">
        <v>2832.1</v>
      </c>
      <c r="EK11" s="31">
        <v>12</v>
      </c>
      <c r="EL11" s="47">
        <f>EI11*EJ11*EK11</f>
        <v>0</v>
      </c>
      <c r="EM11" s="47">
        <v>0</v>
      </c>
      <c r="EN11" s="31">
        <v>901.3</v>
      </c>
      <c r="EO11" s="31">
        <v>12</v>
      </c>
      <c r="EP11" s="47">
        <f>EM11*EN11*EO11</f>
        <v>0</v>
      </c>
      <c r="EQ11" s="47">
        <v>0.04</v>
      </c>
      <c r="ER11" s="31">
        <v>2856.14</v>
      </c>
      <c r="ES11" s="31">
        <v>12</v>
      </c>
      <c r="ET11" s="47">
        <f>EQ11*ER11*ES11</f>
        <v>1370.9472</v>
      </c>
      <c r="EU11" s="47">
        <v>0.04</v>
      </c>
      <c r="EV11" s="31">
        <v>2873.59</v>
      </c>
      <c r="EW11" s="31">
        <v>12</v>
      </c>
      <c r="EX11" s="47">
        <f>EU11*EV11*EW11</f>
        <v>1379.3232</v>
      </c>
      <c r="EY11" s="47">
        <v>0.02</v>
      </c>
      <c r="EZ11" s="31">
        <v>4438.2</v>
      </c>
      <c r="FA11" s="31">
        <v>12</v>
      </c>
      <c r="FB11" s="47">
        <f>EY11*EZ11*FA11</f>
        <v>1065.168</v>
      </c>
      <c r="FC11" s="47">
        <v>0.04</v>
      </c>
      <c r="FD11" s="31">
        <v>2534.6</v>
      </c>
      <c r="FE11" s="31">
        <v>12</v>
      </c>
      <c r="FF11" s="47">
        <f>FC11*FD11*FE11</f>
        <v>1216.608</v>
      </c>
      <c r="FG11" s="47">
        <v>0.04</v>
      </c>
      <c r="FH11" s="31">
        <v>2510.94</v>
      </c>
      <c r="FI11" s="31">
        <v>12</v>
      </c>
      <c r="FJ11" s="47">
        <f>FG11*FH11*FI11</f>
        <v>1205.2512000000002</v>
      </c>
      <c r="FK11" s="47">
        <v>0.04</v>
      </c>
      <c r="FL11" s="31">
        <v>4369.79</v>
      </c>
      <c r="FM11" s="31">
        <v>12</v>
      </c>
      <c r="FN11" s="47">
        <f>FK11*FL11*FM11</f>
        <v>2097.4991999999997</v>
      </c>
      <c r="FO11" s="47">
        <v>0.02</v>
      </c>
      <c r="FP11" s="31">
        <v>2973.08</v>
      </c>
      <c r="FQ11" s="31">
        <v>12</v>
      </c>
      <c r="FR11" s="47">
        <f>FO11*FP11*FQ11</f>
        <v>713.5391999999999</v>
      </c>
      <c r="FS11" s="47">
        <v>0.04</v>
      </c>
      <c r="FT11" s="31">
        <v>4959.94</v>
      </c>
      <c r="FU11" s="31">
        <v>12</v>
      </c>
      <c r="FV11" s="47">
        <f>FS11*FT11*FU11</f>
        <v>2380.7711999999997</v>
      </c>
      <c r="FW11" s="47">
        <v>0.02</v>
      </c>
      <c r="FX11" s="31">
        <v>4346.89</v>
      </c>
      <c r="FY11" s="31">
        <v>12</v>
      </c>
      <c r="FZ11" s="47">
        <f>FW11*FX11*FY11</f>
        <v>1043.2536</v>
      </c>
      <c r="GA11" s="68">
        <v>0.035</v>
      </c>
      <c r="GB11" s="31">
        <v>5058.1</v>
      </c>
      <c r="GC11" s="31">
        <v>12</v>
      </c>
      <c r="GD11" s="47">
        <f>GA11*GB11*GC11</f>
        <v>2124.4020000000005</v>
      </c>
      <c r="GE11" s="68">
        <v>0.06</v>
      </c>
      <c r="GF11" s="31">
        <v>3506.6</v>
      </c>
      <c r="GG11" s="31">
        <v>12</v>
      </c>
      <c r="GH11" s="47">
        <f>GE11*GF11*GG11</f>
        <v>2524.752</v>
      </c>
      <c r="GI11" s="68">
        <v>0.02</v>
      </c>
      <c r="GJ11" s="31">
        <v>5061.53</v>
      </c>
      <c r="GK11" s="31">
        <v>12</v>
      </c>
      <c r="GL11" s="47">
        <f>GI11*GJ11*GK11</f>
        <v>1214.7672</v>
      </c>
      <c r="GM11" s="68">
        <v>0.04</v>
      </c>
      <c r="GN11" s="31">
        <v>4373.5</v>
      </c>
      <c r="GO11" s="31">
        <v>12</v>
      </c>
      <c r="GP11" s="47">
        <f>GM11*GN11*GO11</f>
        <v>2099.2799999999997</v>
      </c>
      <c r="GQ11" s="68">
        <v>0.04</v>
      </c>
      <c r="GR11" s="31">
        <v>2469.3</v>
      </c>
      <c r="GS11" s="31">
        <v>12</v>
      </c>
      <c r="GT11" s="47">
        <f>GQ11*GR11*GS11</f>
        <v>1185.2640000000001</v>
      </c>
      <c r="GU11" s="47">
        <v>0.02</v>
      </c>
      <c r="GV11" s="31">
        <v>4255.3</v>
      </c>
      <c r="GW11" s="31">
        <v>12</v>
      </c>
      <c r="GX11" s="47">
        <f>GU11*GV11*GW11</f>
        <v>1021.2720000000002</v>
      </c>
      <c r="GY11" s="47">
        <v>0.04</v>
      </c>
      <c r="GZ11" s="31">
        <v>3617</v>
      </c>
      <c r="HA11" s="31">
        <v>12</v>
      </c>
      <c r="HB11" s="47">
        <f>GY11*GZ11*HA11</f>
        <v>1736.16</v>
      </c>
      <c r="HC11" s="47">
        <v>0.04</v>
      </c>
      <c r="HD11" s="31">
        <v>4963.38</v>
      </c>
      <c r="HE11" s="31">
        <v>12</v>
      </c>
      <c r="HF11" s="47">
        <f>HC11*HD11*HE11</f>
        <v>2382.4224</v>
      </c>
      <c r="HG11" s="47">
        <v>0.04</v>
      </c>
      <c r="HH11" s="31">
        <v>4257.8</v>
      </c>
      <c r="HI11" s="31">
        <v>12</v>
      </c>
      <c r="HJ11" s="47">
        <f>HG11*HH11*HI11</f>
        <v>2043.7440000000001</v>
      </c>
      <c r="HK11" s="41"/>
      <c r="HL11" s="41"/>
      <c r="HM11" s="47">
        <f>HJ11+HF11+HB11+GX11+GT11+GP11+GL11+GH11+GD11+FZ11+FV11+FR11+FN11+FJ11+FF11+FB11+EX11+ET11+EP11+EL11+EH11+ED11+DZ11+DV11+DR11+DN11+DJ11+DF11+DB11+CX11+CT11+CP11+CL11+CH11+CD11+BZ11+BV11+BQ11+BI11+BE11+BA11+AW11+AS11+AO11+AK11+AG11+AC11+Y11+U11+Q11+M11+I11+E11+BM11</f>
        <v>91057.308</v>
      </c>
      <c r="HN11" s="41"/>
      <c r="HO11" s="41"/>
    </row>
    <row r="12" spans="1:223" ht="41.25" customHeight="1">
      <c r="A12" s="39" t="s">
        <v>118</v>
      </c>
      <c r="B12" s="39">
        <f>B13+B14</f>
        <v>0.68</v>
      </c>
      <c r="C12" s="40">
        <v>4820.52</v>
      </c>
      <c r="D12" s="56">
        <v>12</v>
      </c>
      <c r="E12" s="57">
        <f>B12*C12*D12</f>
        <v>39335.44320000001</v>
      </c>
      <c r="F12" s="43">
        <f>F13+F14</f>
        <v>0.6</v>
      </c>
      <c r="G12" s="53">
        <v>6561.5</v>
      </c>
      <c r="H12" s="16">
        <v>12</v>
      </c>
      <c r="I12" s="46">
        <f>I13+I14</f>
        <v>47242.799999999996</v>
      </c>
      <c r="J12" s="43">
        <f>J13+J14</f>
        <v>0.4</v>
      </c>
      <c r="K12" s="16">
        <v>12857.9</v>
      </c>
      <c r="L12" s="16">
        <v>12</v>
      </c>
      <c r="M12" s="25">
        <f t="shared" si="1"/>
        <v>61717.92</v>
      </c>
      <c r="N12" s="43">
        <f>N13+N14</f>
        <v>0.8300000000000001</v>
      </c>
      <c r="O12" s="16">
        <v>6232.43</v>
      </c>
      <c r="P12" s="16">
        <v>12</v>
      </c>
      <c r="Q12" s="30">
        <f t="shared" si="2"/>
        <v>62075.00280000002</v>
      </c>
      <c r="R12" s="43">
        <f>R13+R14</f>
        <v>0.44</v>
      </c>
      <c r="S12" s="16">
        <v>8677.7</v>
      </c>
      <c r="T12" s="16">
        <v>12</v>
      </c>
      <c r="U12" s="30">
        <f t="shared" si="3"/>
        <v>45818.25600000001</v>
      </c>
      <c r="V12" s="43">
        <f>V13+V14</f>
        <v>0.75</v>
      </c>
      <c r="W12" s="16">
        <v>4261</v>
      </c>
      <c r="X12" s="16">
        <v>12</v>
      </c>
      <c r="Y12" s="30">
        <f t="shared" si="4"/>
        <v>38349</v>
      </c>
      <c r="Z12" s="43">
        <f>Z13+Z14</f>
        <v>0.47</v>
      </c>
      <c r="AA12" s="16">
        <v>1932.8</v>
      </c>
      <c r="AB12" s="16">
        <v>12</v>
      </c>
      <c r="AC12" s="30">
        <f t="shared" si="5"/>
        <v>10900.991999999998</v>
      </c>
      <c r="AD12" s="43">
        <f>AD13+AD14</f>
        <v>1.1400000000000001</v>
      </c>
      <c r="AE12" s="16">
        <v>5596.7</v>
      </c>
      <c r="AF12" s="16">
        <v>12</v>
      </c>
      <c r="AG12" s="25">
        <f>AG13+AG14</f>
        <v>76562.856</v>
      </c>
      <c r="AH12" s="43">
        <f>AH13+AH14</f>
        <v>0.51</v>
      </c>
      <c r="AI12" s="31">
        <v>4439</v>
      </c>
      <c r="AJ12" s="31">
        <v>12</v>
      </c>
      <c r="AK12" s="30">
        <f t="shared" si="6"/>
        <v>27166.68</v>
      </c>
      <c r="AL12" s="43">
        <f>AL13+AL14</f>
        <v>0.56</v>
      </c>
      <c r="AM12" s="16">
        <v>7476.1</v>
      </c>
      <c r="AN12" s="16">
        <v>12</v>
      </c>
      <c r="AO12" s="25">
        <f>AO13+AO14</f>
        <v>50239.39200000001</v>
      </c>
      <c r="AP12" s="43">
        <f>AP13+AP14</f>
        <v>0.53</v>
      </c>
      <c r="AQ12" s="16">
        <v>3592.72</v>
      </c>
      <c r="AR12" s="16">
        <v>12</v>
      </c>
      <c r="AS12" s="43">
        <f aca="true" t="shared" si="53" ref="AS12:AX12">AS13+AS14</f>
        <v>22849.6992</v>
      </c>
      <c r="AT12" s="43">
        <f t="shared" si="53"/>
        <v>0.85</v>
      </c>
      <c r="AU12" s="31">
        <v>2415.5</v>
      </c>
      <c r="AV12" s="31">
        <v>12</v>
      </c>
      <c r="AW12" s="46">
        <f t="shared" si="53"/>
        <v>24638.1</v>
      </c>
      <c r="AX12" s="43">
        <f t="shared" si="53"/>
        <v>0.67</v>
      </c>
      <c r="AY12" s="31">
        <v>2113.6</v>
      </c>
      <c r="AZ12" s="31">
        <v>12</v>
      </c>
      <c r="BA12" s="46">
        <f aca="true" t="shared" si="54" ref="BA12:BF12">BA13+BA14</f>
        <v>16993.343999999997</v>
      </c>
      <c r="BB12" s="43">
        <f t="shared" si="54"/>
        <v>0.71</v>
      </c>
      <c r="BC12" s="31">
        <v>4420.42</v>
      </c>
      <c r="BD12" s="31">
        <v>12</v>
      </c>
      <c r="BE12" s="46">
        <f t="shared" si="54"/>
        <v>37661.9784</v>
      </c>
      <c r="BF12" s="43">
        <f t="shared" si="54"/>
        <v>0.68</v>
      </c>
      <c r="BG12" s="31">
        <v>2466.32</v>
      </c>
      <c r="BH12" s="31">
        <v>12</v>
      </c>
      <c r="BI12" s="46">
        <f aca="true" t="shared" si="55" ref="BI12:BN12">BI13+BI14</f>
        <v>20125.171200000004</v>
      </c>
      <c r="BJ12" s="43">
        <f t="shared" si="55"/>
        <v>0.57</v>
      </c>
      <c r="BK12" s="31">
        <v>4344.7</v>
      </c>
      <c r="BL12" s="31">
        <v>12</v>
      </c>
      <c r="BM12" s="46">
        <f t="shared" si="55"/>
        <v>29717.747999999992</v>
      </c>
      <c r="BN12" s="43">
        <f t="shared" si="55"/>
        <v>0.6</v>
      </c>
      <c r="BO12" s="31">
        <v>4299.57</v>
      </c>
      <c r="BP12" s="31">
        <v>12</v>
      </c>
      <c r="BQ12" s="46">
        <f aca="true" t="shared" si="56" ref="BQ12:BW12">BQ13+BQ14</f>
        <v>30956.903999999995</v>
      </c>
      <c r="BR12" s="30"/>
      <c r="BS12" s="43">
        <f t="shared" si="56"/>
        <v>0.61</v>
      </c>
      <c r="BT12" s="31">
        <v>5278.3</v>
      </c>
      <c r="BU12" s="31">
        <v>12</v>
      </c>
      <c r="BV12" s="46">
        <f t="shared" si="56"/>
        <v>38637.156</v>
      </c>
      <c r="BW12" s="43">
        <f t="shared" si="56"/>
        <v>0.56</v>
      </c>
      <c r="BX12" s="31">
        <v>3487.3</v>
      </c>
      <c r="BY12" s="31">
        <v>12</v>
      </c>
      <c r="BZ12" s="46">
        <f aca="true" t="shared" si="57" ref="BZ12:CE12">BZ13+BZ14</f>
        <v>23434.656000000006</v>
      </c>
      <c r="CA12" s="43">
        <f t="shared" si="57"/>
        <v>0.62</v>
      </c>
      <c r="CB12" s="31">
        <v>4497.03</v>
      </c>
      <c r="CC12" s="31">
        <v>12</v>
      </c>
      <c r="CD12" s="46">
        <f t="shared" si="57"/>
        <v>33457.9032</v>
      </c>
      <c r="CE12" s="43">
        <f t="shared" si="57"/>
        <v>0.41</v>
      </c>
      <c r="CF12" s="31">
        <v>2657.75</v>
      </c>
      <c r="CG12" s="31">
        <v>12</v>
      </c>
      <c r="CH12" s="46">
        <f aca="true" t="shared" si="58" ref="CH12:CM12">CH13+CH14</f>
        <v>13076.13</v>
      </c>
      <c r="CI12" s="43">
        <f t="shared" si="58"/>
        <v>0.54</v>
      </c>
      <c r="CJ12" s="31">
        <v>8926.25</v>
      </c>
      <c r="CK12" s="31">
        <v>12</v>
      </c>
      <c r="CL12" s="46">
        <f t="shared" si="58"/>
        <v>57842.100000000006</v>
      </c>
      <c r="CM12" s="43">
        <f t="shared" si="58"/>
        <v>0.68</v>
      </c>
      <c r="CN12" s="31">
        <v>4367.5</v>
      </c>
      <c r="CO12" s="31">
        <v>12</v>
      </c>
      <c r="CP12" s="46">
        <f aca="true" t="shared" si="59" ref="CP12:CU12">CP13+CP14</f>
        <v>35638.8</v>
      </c>
      <c r="CQ12" s="43">
        <f t="shared" si="59"/>
        <v>0.7</v>
      </c>
      <c r="CR12" s="31">
        <v>2519.2</v>
      </c>
      <c r="CS12" s="31">
        <v>12</v>
      </c>
      <c r="CT12" s="46">
        <f t="shared" si="59"/>
        <v>21161.28</v>
      </c>
      <c r="CU12" s="43">
        <f t="shared" si="59"/>
        <v>0.68</v>
      </c>
      <c r="CV12" s="31">
        <v>2750.66</v>
      </c>
      <c r="CW12" s="31">
        <v>12</v>
      </c>
      <c r="CX12" s="46">
        <f aca="true" t="shared" si="60" ref="CX12:DC12">CX13+CX14</f>
        <v>22445.3856</v>
      </c>
      <c r="CY12" s="43">
        <f t="shared" si="60"/>
        <v>0.45</v>
      </c>
      <c r="CZ12" s="31">
        <v>2386.8</v>
      </c>
      <c r="DA12" s="31">
        <v>12</v>
      </c>
      <c r="DB12" s="46">
        <f t="shared" si="60"/>
        <v>12888.720000000001</v>
      </c>
      <c r="DC12" s="43">
        <f t="shared" si="60"/>
        <v>0.6</v>
      </c>
      <c r="DD12" s="31">
        <v>2765.5</v>
      </c>
      <c r="DE12" s="31">
        <v>12</v>
      </c>
      <c r="DF12" s="46">
        <f aca="true" t="shared" si="61" ref="DF12:DK12">DF13+DF14</f>
        <v>19911.6</v>
      </c>
      <c r="DG12" s="43">
        <f t="shared" si="61"/>
        <v>0.3</v>
      </c>
      <c r="DH12" s="31">
        <v>3354.75</v>
      </c>
      <c r="DI12" s="31">
        <v>12</v>
      </c>
      <c r="DJ12" s="46">
        <f t="shared" si="61"/>
        <v>12077.1</v>
      </c>
      <c r="DK12" s="43">
        <f t="shared" si="61"/>
        <v>0.59</v>
      </c>
      <c r="DL12" s="31">
        <v>4983.22</v>
      </c>
      <c r="DM12" s="31">
        <v>12</v>
      </c>
      <c r="DN12" s="46">
        <f aca="true" t="shared" si="62" ref="DN12:DS12">DN13+DN14</f>
        <v>35281.1976</v>
      </c>
      <c r="DO12" s="43">
        <f t="shared" si="62"/>
        <v>0.52</v>
      </c>
      <c r="DP12" s="31">
        <v>5714.22</v>
      </c>
      <c r="DQ12" s="31">
        <v>12</v>
      </c>
      <c r="DR12" s="46">
        <f t="shared" si="62"/>
        <v>35656.7328</v>
      </c>
      <c r="DS12" s="43">
        <f t="shared" si="62"/>
        <v>0.59</v>
      </c>
      <c r="DT12" s="31">
        <v>5589.4</v>
      </c>
      <c r="DU12" s="31">
        <v>12</v>
      </c>
      <c r="DV12" s="46">
        <f aca="true" t="shared" si="63" ref="DV12:EA12">DV13+DV14</f>
        <v>39572.95199999999</v>
      </c>
      <c r="DW12" s="43">
        <f t="shared" si="63"/>
        <v>0.6</v>
      </c>
      <c r="DX12" s="31">
        <v>5178.32</v>
      </c>
      <c r="DY12" s="31">
        <v>12</v>
      </c>
      <c r="DZ12" s="46">
        <f t="shared" si="63"/>
        <v>37283.903999999995</v>
      </c>
      <c r="EA12" s="43">
        <f t="shared" si="63"/>
        <v>0.42</v>
      </c>
      <c r="EB12" s="31">
        <v>5894.35</v>
      </c>
      <c r="EC12" s="31">
        <v>12</v>
      </c>
      <c r="ED12" s="46">
        <f aca="true" t="shared" si="64" ref="ED12:EI12">ED13+ED14</f>
        <v>29707.524000000005</v>
      </c>
      <c r="EE12" s="43">
        <f t="shared" si="64"/>
        <v>0.52</v>
      </c>
      <c r="EF12" s="31">
        <v>4968.25</v>
      </c>
      <c r="EG12" s="31">
        <v>12</v>
      </c>
      <c r="EH12" s="46">
        <f t="shared" si="64"/>
        <v>31001.88</v>
      </c>
      <c r="EI12" s="43">
        <f t="shared" si="64"/>
        <v>0.51</v>
      </c>
      <c r="EJ12" s="31">
        <v>2832.1</v>
      </c>
      <c r="EK12" s="31">
        <v>12</v>
      </c>
      <c r="EL12" s="46">
        <f aca="true" t="shared" si="65" ref="EL12:EQ12">EL13+EL14</f>
        <v>17332.451999999997</v>
      </c>
      <c r="EM12" s="43">
        <f t="shared" si="65"/>
        <v>0.47</v>
      </c>
      <c r="EN12" s="31">
        <v>901.3</v>
      </c>
      <c r="EO12" s="31">
        <v>12</v>
      </c>
      <c r="EP12" s="46">
        <f t="shared" si="65"/>
        <v>5083.331999999999</v>
      </c>
      <c r="EQ12" s="43">
        <f t="shared" si="65"/>
        <v>0.54</v>
      </c>
      <c r="ER12" s="31">
        <v>2856.14</v>
      </c>
      <c r="ES12" s="31">
        <v>12</v>
      </c>
      <c r="ET12" s="46">
        <f aca="true" t="shared" si="66" ref="ET12:EY12">ET13+ET14</f>
        <v>18507.787200000002</v>
      </c>
      <c r="EU12" s="43">
        <f t="shared" si="66"/>
        <v>0.56</v>
      </c>
      <c r="EV12" s="31">
        <v>2873.59</v>
      </c>
      <c r="EW12" s="31">
        <v>12</v>
      </c>
      <c r="EX12" s="46">
        <f t="shared" si="66"/>
        <v>19310.524800000003</v>
      </c>
      <c r="EY12" s="43">
        <f t="shared" si="66"/>
        <v>0.56</v>
      </c>
      <c r="EZ12" s="31">
        <v>4438.2</v>
      </c>
      <c r="FA12" s="31">
        <v>12</v>
      </c>
      <c r="FB12" s="46">
        <f aca="true" t="shared" si="67" ref="FB12:FG12">FB13+FB14</f>
        <v>29824.703999999998</v>
      </c>
      <c r="FC12" s="43">
        <f t="shared" si="67"/>
        <v>0.75</v>
      </c>
      <c r="FD12" s="31">
        <v>2534.6</v>
      </c>
      <c r="FE12" s="31">
        <v>12</v>
      </c>
      <c r="FF12" s="46">
        <f t="shared" si="67"/>
        <v>22811.399999999998</v>
      </c>
      <c r="FG12" s="43">
        <f t="shared" si="67"/>
        <v>0.6</v>
      </c>
      <c r="FH12" s="31">
        <v>2510.94</v>
      </c>
      <c r="FI12" s="31">
        <v>12</v>
      </c>
      <c r="FJ12" s="46">
        <f aca="true" t="shared" si="68" ref="FJ12:FO12">FJ13+FJ14</f>
        <v>18078.768</v>
      </c>
      <c r="FK12" s="43">
        <f t="shared" si="68"/>
        <v>0.4</v>
      </c>
      <c r="FL12" s="31">
        <v>4369.79</v>
      </c>
      <c r="FM12" s="31">
        <v>12</v>
      </c>
      <c r="FN12" s="46">
        <f t="shared" si="68"/>
        <v>20974.992</v>
      </c>
      <c r="FO12" s="43">
        <f t="shared" si="68"/>
        <v>0.52</v>
      </c>
      <c r="FP12" s="31">
        <v>2973.08</v>
      </c>
      <c r="FQ12" s="31">
        <v>12</v>
      </c>
      <c r="FR12" s="46">
        <f aca="true" t="shared" si="69" ref="FR12:FW12">FR13+FR14</f>
        <v>18552.0192</v>
      </c>
      <c r="FS12" s="43">
        <f t="shared" si="69"/>
        <v>0.5</v>
      </c>
      <c r="FT12" s="31">
        <v>4959.94</v>
      </c>
      <c r="FU12" s="31">
        <v>12</v>
      </c>
      <c r="FV12" s="46">
        <f t="shared" si="69"/>
        <v>29759.64</v>
      </c>
      <c r="FW12" s="43">
        <f t="shared" si="69"/>
        <v>0.55</v>
      </c>
      <c r="FX12" s="31">
        <v>4346.89</v>
      </c>
      <c r="FY12" s="31">
        <v>12</v>
      </c>
      <c r="FZ12" s="46">
        <f aca="true" t="shared" si="70" ref="FZ12:GE12">FZ13+FZ14</f>
        <v>28689.474000000006</v>
      </c>
      <c r="GA12" s="46">
        <f t="shared" si="70"/>
        <v>0.65</v>
      </c>
      <c r="GB12" s="31">
        <v>5058.1</v>
      </c>
      <c r="GC12" s="31">
        <v>12</v>
      </c>
      <c r="GD12" s="46">
        <f t="shared" si="70"/>
        <v>39453.18000000001</v>
      </c>
      <c r="GE12" s="46">
        <f t="shared" si="70"/>
        <v>0.6</v>
      </c>
      <c r="GF12" s="31">
        <v>3506.6</v>
      </c>
      <c r="GG12" s="31">
        <v>12</v>
      </c>
      <c r="GH12" s="46">
        <f aca="true" t="shared" si="71" ref="GH12:GM12">GH13+GH14</f>
        <v>25247.519999999997</v>
      </c>
      <c r="GI12" s="46">
        <f t="shared" si="71"/>
        <v>0.34</v>
      </c>
      <c r="GJ12" s="31">
        <v>5061.53</v>
      </c>
      <c r="GK12" s="31">
        <v>12</v>
      </c>
      <c r="GL12" s="46">
        <f t="shared" si="71"/>
        <v>20651.042400000002</v>
      </c>
      <c r="GM12" s="46">
        <f t="shared" si="71"/>
        <v>0.7</v>
      </c>
      <c r="GN12" s="31">
        <v>4373.5</v>
      </c>
      <c r="GO12" s="31">
        <v>12</v>
      </c>
      <c r="GP12" s="46">
        <f aca="true" t="shared" si="72" ref="GP12:GU12">GP13+GP14</f>
        <v>36737.399999999994</v>
      </c>
      <c r="GQ12" s="46">
        <f t="shared" si="72"/>
        <v>0.68</v>
      </c>
      <c r="GR12" s="31">
        <v>2469.3</v>
      </c>
      <c r="GS12" s="31">
        <v>12</v>
      </c>
      <c r="GT12" s="46">
        <f t="shared" si="72"/>
        <v>20149.488</v>
      </c>
      <c r="GU12" s="46">
        <f t="shared" si="72"/>
        <v>0.6</v>
      </c>
      <c r="GV12" s="31">
        <v>4255.3</v>
      </c>
      <c r="GW12" s="31">
        <v>12</v>
      </c>
      <c r="GX12" s="46">
        <f aca="true" t="shared" si="73" ref="GX12:HC12">GX13+GX14</f>
        <v>30638.160000000003</v>
      </c>
      <c r="GY12" s="46">
        <f t="shared" si="73"/>
        <v>0.7</v>
      </c>
      <c r="GZ12" s="31">
        <v>3617</v>
      </c>
      <c r="HA12" s="31">
        <v>12</v>
      </c>
      <c r="HB12" s="46">
        <f t="shared" si="73"/>
        <v>30382.8</v>
      </c>
      <c r="HC12" s="46">
        <f t="shared" si="73"/>
        <v>0.82</v>
      </c>
      <c r="HD12" s="31">
        <v>4963.38</v>
      </c>
      <c r="HE12" s="31">
        <v>12</v>
      </c>
      <c r="HF12" s="46">
        <f aca="true" t="shared" si="74" ref="HF12:HO12">HF13+HF14</f>
        <v>48839.659199999995</v>
      </c>
      <c r="HG12" s="46">
        <f t="shared" si="74"/>
        <v>0.62</v>
      </c>
      <c r="HH12" s="31">
        <v>4257.8</v>
      </c>
      <c r="HI12" s="31">
        <v>12</v>
      </c>
      <c r="HJ12" s="46">
        <f t="shared" si="74"/>
        <v>31678.032000000003</v>
      </c>
      <c r="HK12" s="43">
        <f t="shared" si="74"/>
        <v>0</v>
      </c>
      <c r="HL12" s="43">
        <f t="shared" si="74"/>
        <v>0</v>
      </c>
      <c r="HM12" s="46">
        <f t="shared" si="74"/>
        <v>1654128.6827999996</v>
      </c>
      <c r="HN12" s="43">
        <f t="shared" si="74"/>
        <v>0</v>
      </c>
      <c r="HO12" s="43">
        <f t="shared" si="74"/>
        <v>0</v>
      </c>
    </row>
    <row r="13" spans="1:223" ht="33" customHeight="1">
      <c r="A13" s="40" t="s">
        <v>119</v>
      </c>
      <c r="B13" s="40">
        <v>0.68</v>
      </c>
      <c r="C13" s="40">
        <v>4820.52</v>
      </c>
      <c r="D13" s="40">
        <v>12</v>
      </c>
      <c r="E13" s="58">
        <f>B13*C13*D13</f>
        <v>39335.44320000001</v>
      </c>
      <c r="F13" s="41">
        <v>0.6</v>
      </c>
      <c r="G13" s="53">
        <v>6561.5</v>
      </c>
      <c r="H13" s="16">
        <v>12</v>
      </c>
      <c r="I13" s="41">
        <f>F13*G13*H13</f>
        <v>47242.799999999996</v>
      </c>
      <c r="J13" s="41">
        <v>0.4</v>
      </c>
      <c r="K13" s="16">
        <v>12857.9</v>
      </c>
      <c r="L13" s="16">
        <v>12</v>
      </c>
      <c r="M13" s="16">
        <f t="shared" si="1"/>
        <v>61717.92</v>
      </c>
      <c r="N13" s="41">
        <v>0.63</v>
      </c>
      <c r="O13" s="16">
        <v>6232.43</v>
      </c>
      <c r="P13" s="16">
        <v>12</v>
      </c>
      <c r="Q13" s="31">
        <f t="shared" si="2"/>
        <v>47117.17080000001</v>
      </c>
      <c r="R13" s="41">
        <v>0.44</v>
      </c>
      <c r="S13" s="16">
        <v>8677.7</v>
      </c>
      <c r="T13" s="16">
        <v>12</v>
      </c>
      <c r="U13" s="31">
        <f t="shared" si="3"/>
        <v>45818.25600000001</v>
      </c>
      <c r="V13" s="41">
        <v>0.75</v>
      </c>
      <c r="W13" s="16">
        <v>4261</v>
      </c>
      <c r="X13" s="16">
        <v>12</v>
      </c>
      <c r="Y13" s="31">
        <f t="shared" si="4"/>
        <v>38349</v>
      </c>
      <c r="Z13" s="41">
        <v>0.47</v>
      </c>
      <c r="AA13" s="16">
        <v>1932.8</v>
      </c>
      <c r="AB13" s="16">
        <v>12</v>
      </c>
      <c r="AC13" s="31">
        <f t="shared" si="5"/>
        <v>10900.991999999998</v>
      </c>
      <c r="AD13" s="41">
        <v>1</v>
      </c>
      <c r="AE13" s="16">
        <v>5596.7</v>
      </c>
      <c r="AF13" s="16">
        <v>12</v>
      </c>
      <c r="AG13" s="16">
        <f aca="true" t="shared" si="75" ref="AG13:AG18">AD13*AE13*AF13</f>
        <v>67160.4</v>
      </c>
      <c r="AH13" s="41">
        <v>0.51</v>
      </c>
      <c r="AI13" s="31">
        <v>4439</v>
      </c>
      <c r="AJ13" s="31">
        <v>12</v>
      </c>
      <c r="AK13" s="31">
        <f t="shared" si="6"/>
        <v>27166.68</v>
      </c>
      <c r="AL13" s="41">
        <v>0.56</v>
      </c>
      <c r="AM13" s="16">
        <v>7476.1</v>
      </c>
      <c r="AN13" s="16">
        <v>12</v>
      </c>
      <c r="AO13" s="16">
        <f>AL13*AM13*AN13</f>
        <v>50239.39200000001</v>
      </c>
      <c r="AP13" s="41">
        <v>0.53</v>
      </c>
      <c r="AQ13" s="16">
        <v>3592.72</v>
      </c>
      <c r="AR13" s="16">
        <v>12</v>
      </c>
      <c r="AS13" s="41">
        <f>AP13*AQ13*AR13</f>
        <v>22849.6992</v>
      </c>
      <c r="AT13" s="41">
        <v>0.85</v>
      </c>
      <c r="AU13" s="31">
        <v>2415.5</v>
      </c>
      <c r="AV13" s="31">
        <v>12</v>
      </c>
      <c r="AW13" s="47">
        <f aca="true" t="shared" si="76" ref="AW13:AW18">AV13*AU13*AT13</f>
        <v>24638.1</v>
      </c>
      <c r="AX13" s="41">
        <v>0.67</v>
      </c>
      <c r="AY13" s="31">
        <v>2113.6</v>
      </c>
      <c r="AZ13" s="31">
        <v>12</v>
      </c>
      <c r="BA13" s="47">
        <f aca="true" t="shared" si="77" ref="BA13:BA18">AZ13*AY13*AX13</f>
        <v>16993.343999999997</v>
      </c>
      <c r="BB13" s="41">
        <v>0.71</v>
      </c>
      <c r="BC13" s="31">
        <v>4420.42</v>
      </c>
      <c r="BD13" s="31">
        <v>12</v>
      </c>
      <c r="BE13" s="47">
        <f aca="true" t="shared" si="78" ref="BE13:BE18">BD13*BC13*BB13</f>
        <v>37661.9784</v>
      </c>
      <c r="BF13" s="41">
        <v>0.68</v>
      </c>
      <c r="BG13" s="31">
        <v>2466.32</v>
      </c>
      <c r="BH13" s="31">
        <v>12</v>
      </c>
      <c r="BI13" s="47">
        <f aca="true" t="shared" si="79" ref="BI13:BI18">BH13*BG13*BF13</f>
        <v>20125.171200000004</v>
      </c>
      <c r="BJ13" s="41">
        <v>0.57</v>
      </c>
      <c r="BK13" s="31">
        <v>4344.7</v>
      </c>
      <c r="BL13" s="31">
        <v>12</v>
      </c>
      <c r="BM13" s="47">
        <f aca="true" t="shared" si="80" ref="BM13:BM18">BL13*BK13*BJ13</f>
        <v>29717.747999999992</v>
      </c>
      <c r="BN13" s="41">
        <v>0.6</v>
      </c>
      <c r="BO13" s="31">
        <v>4299.57</v>
      </c>
      <c r="BP13" s="31">
        <v>12</v>
      </c>
      <c r="BQ13" s="47">
        <f aca="true" t="shared" si="81" ref="BQ13:BQ18">BP13*BO13*BN13</f>
        <v>30956.903999999995</v>
      </c>
      <c r="BR13" s="30"/>
      <c r="BS13" s="41">
        <v>0.61</v>
      </c>
      <c r="BT13" s="31">
        <v>5278.3</v>
      </c>
      <c r="BU13" s="31">
        <v>12</v>
      </c>
      <c r="BV13" s="47">
        <f aca="true" t="shared" si="82" ref="BV13:BV18">BU13*BT13*BS13</f>
        <v>38637.156</v>
      </c>
      <c r="BW13" s="41">
        <v>0.56</v>
      </c>
      <c r="BX13" s="31">
        <v>3487.3</v>
      </c>
      <c r="BY13" s="31">
        <v>12</v>
      </c>
      <c r="BZ13" s="47">
        <f aca="true" t="shared" si="83" ref="BZ13:BZ18">BY13*BX13*BW13</f>
        <v>23434.656000000006</v>
      </c>
      <c r="CA13" s="41">
        <v>0.62</v>
      </c>
      <c r="CB13" s="31">
        <v>4497.03</v>
      </c>
      <c r="CC13" s="31">
        <v>12</v>
      </c>
      <c r="CD13" s="47">
        <f aca="true" t="shared" si="84" ref="CD13:CD18">CC13*CB13*CA13</f>
        <v>33457.9032</v>
      </c>
      <c r="CE13" s="41">
        <v>0.41</v>
      </c>
      <c r="CF13" s="31">
        <v>2657.75</v>
      </c>
      <c r="CG13" s="31">
        <v>12</v>
      </c>
      <c r="CH13" s="47">
        <f aca="true" t="shared" si="85" ref="CH13:CH18">CG13*CF13*CE13</f>
        <v>13076.13</v>
      </c>
      <c r="CI13" s="41">
        <v>0.54</v>
      </c>
      <c r="CJ13" s="31">
        <v>8926.25</v>
      </c>
      <c r="CK13" s="31">
        <v>12</v>
      </c>
      <c r="CL13" s="47">
        <f aca="true" t="shared" si="86" ref="CL13:CL18">CK13*CJ13*CI13</f>
        <v>57842.100000000006</v>
      </c>
      <c r="CM13" s="41">
        <v>0.68</v>
      </c>
      <c r="CN13" s="31">
        <v>4367.5</v>
      </c>
      <c r="CO13" s="31">
        <v>12</v>
      </c>
      <c r="CP13" s="47">
        <f aca="true" t="shared" si="87" ref="CP13:CP18">CO13*CN13*CM13</f>
        <v>35638.8</v>
      </c>
      <c r="CQ13" s="41">
        <v>0.7</v>
      </c>
      <c r="CR13" s="31">
        <v>2519.2</v>
      </c>
      <c r="CS13" s="31">
        <v>12</v>
      </c>
      <c r="CT13" s="47">
        <f aca="true" t="shared" si="88" ref="CT13:CT18">CS13*CR13*CQ13</f>
        <v>21161.28</v>
      </c>
      <c r="CU13" s="41">
        <v>0.68</v>
      </c>
      <c r="CV13" s="31">
        <v>2750.66</v>
      </c>
      <c r="CW13" s="31">
        <v>12</v>
      </c>
      <c r="CX13" s="47">
        <f aca="true" t="shared" si="89" ref="CX13:CX18">CW13*CV13*CU13</f>
        <v>22445.3856</v>
      </c>
      <c r="CY13" s="41">
        <v>0.45</v>
      </c>
      <c r="CZ13" s="31">
        <v>2386.8</v>
      </c>
      <c r="DA13" s="31">
        <v>12</v>
      </c>
      <c r="DB13" s="47">
        <f aca="true" t="shared" si="90" ref="DB13:DB18">DA13*CZ13*CY13</f>
        <v>12888.720000000001</v>
      </c>
      <c r="DC13" s="41">
        <v>0.6</v>
      </c>
      <c r="DD13" s="31">
        <v>2765.5</v>
      </c>
      <c r="DE13" s="31">
        <v>12</v>
      </c>
      <c r="DF13" s="47">
        <f aca="true" t="shared" si="91" ref="DF13:DF18">DE13*DD13*DC13</f>
        <v>19911.6</v>
      </c>
      <c r="DG13" s="41">
        <v>0.3</v>
      </c>
      <c r="DH13" s="31">
        <v>3354.75</v>
      </c>
      <c r="DI13" s="31">
        <v>12</v>
      </c>
      <c r="DJ13" s="47">
        <f aca="true" t="shared" si="92" ref="DJ13:DJ18">DI13*DH13*DG13</f>
        <v>12077.1</v>
      </c>
      <c r="DK13" s="41">
        <v>0.59</v>
      </c>
      <c r="DL13" s="31">
        <v>4983.22</v>
      </c>
      <c r="DM13" s="31">
        <v>12</v>
      </c>
      <c r="DN13" s="47">
        <f aca="true" t="shared" si="93" ref="DN13:DN18">DM13*DL13*DK13</f>
        <v>35281.1976</v>
      </c>
      <c r="DO13" s="41">
        <v>0.52</v>
      </c>
      <c r="DP13" s="31">
        <v>5714.22</v>
      </c>
      <c r="DQ13" s="31">
        <v>12</v>
      </c>
      <c r="DR13" s="47">
        <f aca="true" t="shared" si="94" ref="DR13:DR18">DQ13*DP13*DO13</f>
        <v>35656.7328</v>
      </c>
      <c r="DS13" s="41">
        <v>0.59</v>
      </c>
      <c r="DT13" s="31">
        <v>5589.4</v>
      </c>
      <c r="DU13" s="31">
        <v>12</v>
      </c>
      <c r="DV13" s="47">
        <f aca="true" t="shared" si="95" ref="DV13:DV18">DU13*DT13*DS13</f>
        <v>39572.95199999999</v>
      </c>
      <c r="DW13" s="41">
        <v>0.6</v>
      </c>
      <c r="DX13" s="31">
        <v>5178.32</v>
      </c>
      <c r="DY13" s="31">
        <v>12</v>
      </c>
      <c r="DZ13" s="47">
        <f aca="true" t="shared" si="96" ref="DZ13:DZ18">DY13*DX13*DW13</f>
        <v>37283.903999999995</v>
      </c>
      <c r="EA13" s="41">
        <v>0.42</v>
      </c>
      <c r="EB13" s="31">
        <v>5894.35</v>
      </c>
      <c r="EC13" s="31">
        <v>12</v>
      </c>
      <c r="ED13" s="47">
        <f aca="true" t="shared" si="97" ref="ED13:ED18">EC13*EB13*EA13</f>
        <v>29707.524000000005</v>
      </c>
      <c r="EE13" s="41">
        <v>0.52</v>
      </c>
      <c r="EF13" s="31">
        <v>4968.25</v>
      </c>
      <c r="EG13" s="31">
        <v>12</v>
      </c>
      <c r="EH13" s="47">
        <f aca="true" t="shared" si="98" ref="EH13:EH18">EG13*EF13*EE13</f>
        <v>31001.88</v>
      </c>
      <c r="EI13" s="41">
        <v>0.51</v>
      </c>
      <c r="EJ13" s="31">
        <v>2832.1</v>
      </c>
      <c r="EK13" s="31">
        <v>12</v>
      </c>
      <c r="EL13" s="47">
        <f aca="true" t="shared" si="99" ref="EL13:EL18">EK13*EJ13*EI13</f>
        <v>17332.451999999997</v>
      </c>
      <c r="EM13" s="41">
        <v>0.47</v>
      </c>
      <c r="EN13" s="31">
        <v>901.3</v>
      </c>
      <c r="EO13" s="31">
        <v>12</v>
      </c>
      <c r="EP13" s="47">
        <f aca="true" t="shared" si="100" ref="EP13:EP18">EO13*EN13*EM13</f>
        <v>5083.331999999999</v>
      </c>
      <c r="EQ13" s="41">
        <v>0.54</v>
      </c>
      <c r="ER13" s="31">
        <v>2856.14</v>
      </c>
      <c r="ES13" s="31">
        <v>12</v>
      </c>
      <c r="ET13" s="47">
        <f aca="true" t="shared" si="101" ref="ET13:ET18">ES13*ER13*EQ13</f>
        <v>18507.787200000002</v>
      </c>
      <c r="EU13" s="41">
        <v>0.56</v>
      </c>
      <c r="EV13" s="31">
        <v>2873.59</v>
      </c>
      <c r="EW13" s="31">
        <v>12</v>
      </c>
      <c r="EX13" s="47">
        <f aca="true" t="shared" si="102" ref="EX13:EX18">EW13*EV13*EU13</f>
        <v>19310.524800000003</v>
      </c>
      <c r="EY13" s="41">
        <v>0.56</v>
      </c>
      <c r="EZ13" s="31">
        <v>4438.2</v>
      </c>
      <c r="FA13" s="31">
        <v>12</v>
      </c>
      <c r="FB13" s="47">
        <f aca="true" t="shared" si="103" ref="FB13:FB18">FA13*EZ13*EY13</f>
        <v>29824.703999999998</v>
      </c>
      <c r="FC13" s="41">
        <v>0.75</v>
      </c>
      <c r="FD13" s="31">
        <v>2534.6</v>
      </c>
      <c r="FE13" s="31">
        <v>12</v>
      </c>
      <c r="FF13" s="47">
        <f aca="true" t="shared" si="104" ref="FF13:FF18">FE13*FD13*FC13</f>
        <v>22811.399999999998</v>
      </c>
      <c r="FG13" s="41">
        <v>0.6</v>
      </c>
      <c r="FH13" s="31">
        <v>2510.94</v>
      </c>
      <c r="FI13" s="31">
        <v>12</v>
      </c>
      <c r="FJ13" s="47">
        <f aca="true" t="shared" si="105" ref="FJ13:FJ18">FI13*FH13*FG13</f>
        <v>18078.768</v>
      </c>
      <c r="FK13" s="41">
        <v>0.4</v>
      </c>
      <c r="FL13" s="31">
        <v>4369.79</v>
      </c>
      <c r="FM13" s="31">
        <v>12</v>
      </c>
      <c r="FN13" s="47">
        <f aca="true" t="shared" si="106" ref="FN13:FN18">FM13*FL13*FK13</f>
        <v>20974.992</v>
      </c>
      <c r="FO13" s="41">
        <v>0.52</v>
      </c>
      <c r="FP13" s="31">
        <v>2973.08</v>
      </c>
      <c r="FQ13" s="31">
        <v>12</v>
      </c>
      <c r="FR13" s="47">
        <f aca="true" t="shared" si="107" ref="FR13:FR18">FQ13*FP13*FO13</f>
        <v>18552.0192</v>
      </c>
      <c r="FS13" s="41">
        <v>0.5</v>
      </c>
      <c r="FT13" s="31">
        <v>4959.94</v>
      </c>
      <c r="FU13" s="31">
        <v>12</v>
      </c>
      <c r="FV13" s="47">
        <f aca="true" t="shared" si="108" ref="FV13:FV18">FU13*FT13*FS13</f>
        <v>29759.64</v>
      </c>
      <c r="FW13" s="41">
        <v>0.55</v>
      </c>
      <c r="FX13" s="31">
        <v>4346.89</v>
      </c>
      <c r="FY13" s="31">
        <v>12</v>
      </c>
      <c r="FZ13" s="47">
        <f aca="true" t="shared" si="109" ref="FZ13:FZ18">FY13*FX13*FW13</f>
        <v>28689.474000000006</v>
      </c>
      <c r="GA13" s="41">
        <v>0.65</v>
      </c>
      <c r="GB13" s="31">
        <v>5058.1</v>
      </c>
      <c r="GC13" s="31">
        <v>12</v>
      </c>
      <c r="GD13" s="47">
        <f aca="true" t="shared" si="110" ref="GD13:GD18">GC13*GB13*GA13</f>
        <v>39453.18000000001</v>
      </c>
      <c r="GE13" s="41">
        <v>0.6</v>
      </c>
      <c r="GF13" s="31">
        <v>3506.6</v>
      </c>
      <c r="GG13" s="31">
        <v>12</v>
      </c>
      <c r="GH13" s="47">
        <f aca="true" t="shared" si="111" ref="GH13:GH18">GG13*GF13*GE13</f>
        <v>25247.519999999997</v>
      </c>
      <c r="GI13" s="41">
        <v>0.34</v>
      </c>
      <c r="GJ13" s="31">
        <v>5061.53</v>
      </c>
      <c r="GK13" s="31">
        <v>12</v>
      </c>
      <c r="GL13" s="47">
        <f aca="true" t="shared" si="112" ref="GL13:GL18">GK13*GJ13*GI13</f>
        <v>20651.042400000002</v>
      </c>
      <c r="GM13" s="41">
        <v>0.7</v>
      </c>
      <c r="GN13" s="31">
        <v>4373.5</v>
      </c>
      <c r="GO13" s="31">
        <v>12</v>
      </c>
      <c r="GP13" s="47">
        <f aca="true" t="shared" si="113" ref="GP13:GP18">GO13*GN13*GM13</f>
        <v>36737.399999999994</v>
      </c>
      <c r="GQ13" s="41">
        <v>0.68</v>
      </c>
      <c r="GR13" s="31">
        <v>2469.3</v>
      </c>
      <c r="GS13" s="31">
        <v>12</v>
      </c>
      <c r="GT13" s="47">
        <f aca="true" t="shared" si="114" ref="GT13:GT18">GS13*GR13*GQ13</f>
        <v>20149.488</v>
      </c>
      <c r="GU13" s="41">
        <v>0.6</v>
      </c>
      <c r="GV13" s="31">
        <v>4255.3</v>
      </c>
      <c r="GW13" s="31">
        <v>12</v>
      </c>
      <c r="GX13" s="47">
        <f aca="true" t="shared" si="115" ref="GX13:GX18">GW13*GV13*GU13</f>
        <v>30638.160000000003</v>
      </c>
      <c r="GY13" s="41">
        <v>0.7</v>
      </c>
      <c r="GZ13" s="31">
        <v>3617</v>
      </c>
      <c r="HA13" s="31">
        <v>12</v>
      </c>
      <c r="HB13" s="47">
        <f aca="true" t="shared" si="116" ref="HB13:HB18">HA13*GZ13*GY13</f>
        <v>30382.8</v>
      </c>
      <c r="HC13" s="41">
        <v>0.82</v>
      </c>
      <c r="HD13" s="31">
        <v>4963.38</v>
      </c>
      <c r="HE13" s="31">
        <v>12</v>
      </c>
      <c r="HF13" s="47">
        <f aca="true" t="shared" si="117" ref="HF13:HF18">HE13*HD13*HC13</f>
        <v>48839.659199999995</v>
      </c>
      <c r="HG13" s="41">
        <v>0.62</v>
      </c>
      <c r="HH13" s="31">
        <v>4257.8</v>
      </c>
      <c r="HI13" s="31">
        <v>12</v>
      </c>
      <c r="HJ13" s="47">
        <f aca="true" t="shared" si="118" ref="HJ13:HJ18">HI13*HH13*HG13</f>
        <v>31678.032000000003</v>
      </c>
      <c r="HK13" s="41"/>
      <c r="HL13" s="41"/>
      <c r="HM13" s="47">
        <f>HJ13+HF13+HB13+GX13+GT13+GP13+GL13+GH13+GD13+FZ13+FV13+FR13+FN13+FJ13+FF13+FB13+EX13+ET13+EP13+EL13+EH13+ED13+DZ13+DV13+DR13+DN13+DJ13+DF13+DB13+CX13+CT13+CP13+CL13+CH13+CD13+BZ13+BV13+BQ13+BM13+BI13+BE13+BA13+AW13+AS13+AO13+AK13+AG13+AC13+Y13+U13+Q13+M13+I13+E13</f>
        <v>1629768.3947999997</v>
      </c>
      <c r="HN13" s="41"/>
      <c r="HO13" s="41"/>
    </row>
    <row r="14" spans="1:223" ht="27.75" customHeight="1">
      <c r="A14" s="44" t="s">
        <v>120</v>
      </c>
      <c r="B14" s="44">
        <v>0</v>
      </c>
      <c r="C14" s="40">
        <v>4820.52</v>
      </c>
      <c r="D14" s="40">
        <v>9</v>
      </c>
      <c r="E14" s="58">
        <f>B14*C14*D14</f>
        <v>0</v>
      </c>
      <c r="F14" s="41">
        <v>0</v>
      </c>
      <c r="G14" s="53">
        <v>6561.5</v>
      </c>
      <c r="H14" s="16">
        <v>12</v>
      </c>
      <c r="I14" s="47">
        <f>F14*G14*H14</f>
        <v>0</v>
      </c>
      <c r="J14" s="41">
        <v>0</v>
      </c>
      <c r="K14" s="16">
        <v>12857.9</v>
      </c>
      <c r="L14" s="16">
        <v>12</v>
      </c>
      <c r="M14" s="16">
        <f t="shared" si="1"/>
        <v>0</v>
      </c>
      <c r="N14" s="41">
        <v>0.2</v>
      </c>
      <c r="O14" s="16">
        <v>6232.43</v>
      </c>
      <c r="P14" s="16">
        <v>12</v>
      </c>
      <c r="Q14" s="31">
        <f t="shared" si="2"/>
        <v>14957.832000000002</v>
      </c>
      <c r="R14" s="41">
        <v>0</v>
      </c>
      <c r="S14" s="16">
        <v>8677.7</v>
      </c>
      <c r="T14" s="16">
        <v>12</v>
      </c>
      <c r="U14" s="31">
        <f t="shared" si="3"/>
        <v>0</v>
      </c>
      <c r="V14" s="41">
        <v>0</v>
      </c>
      <c r="W14" s="16">
        <v>4261</v>
      </c>
      <c r="X14" s="16">
        <v>12</v>
      </c>
      <c r="Y14" s="31">
        <f t="shared" si="4"/>
        <v>0</v>
      </c>
      <c r="Z14" s="41">
        <v>0</v>
      </c>
      <c r="AA14" s="16">
        <v>1932.8</v>
      </c>
      <c r="AB14" s="16">
        <v>12</v>
      </c>
      <c r="AC14" s="31">
        <f t="shared" si="5"/>
        <v>0</v>
      </c>
      <c r="AD14" s="41">
        <v>0.14</v>
      </c>
      <c r="AE14" s="16">
        <v>5596.7</v>
      </c>
      <c r="AF14" s="16">
        <v>12</v>
      </c>
      <c r="AG14" s="16">
        <f t="shared" si="75"/>
        <v>9402.456</v>
      </c>
      <c r="AH14" s="41">
        <v>0</v>
      </c>
      <c r="AI14" s="31">
        <v>4439</v>
      </c>
      <c r="AJ14" s="31">
        <v>12</v>
      </c>
      <c r="AK14" s="31">
        <f t="shared" si="6"/>
        <v>0</v>
      </c>
      <c r="AL14" s="41">
        <v>0</v>
      </c>
      <c r="AM14" s="16">
        <v>7476.1</v>
      </c>
      <c r="AN14" s="16">
        <v>12</v>
      </c>
      <c r="AO14" s="16">
        <f>AL14*AM14*AN14</f>
        <v>0</v>
      </c>
      <c r="AP14" s="41">
        <v>0</v>
      </c>
      <c r="AQ14" s="16">
        <v>3592.72</v>
      </c>
      <c r="AR14" s="16">
        <v>12</v>
      </c>
      <c r="AS14" s="41">
        <f>AP14*AQ14*AR14</f>
        <v>0</v>
      </c>
      <c r="AT14" s="41">
        <v>0</v>
      </c>
      <c r="AU14" s="31">
        <v>2415.5</v>
      </c>
      <c r="AV14" s="31">
        <v>12</v>
      </c>
      <c r="AW14" s="47">
        <f t="shared" si="76"/>
        <v>0</v>
      </c>
      <c r="AX14" s="41">
        <v>0</v>
      </c>
      <c r="AY14" s="31">
        <v>2113.6</v>
      </c>
      <c r="AZ14" s="31">
        <v>12</v>
      </c>
      <c r="BA14" s="47">
        <f t="shared" si="77"/>
        <v>0</v>
      </c>
      <c r="BB14" s="41">
        <v>0</v>
      </c>
      <c r="BC14" s="31">
        <v>4420.42</v>
      </c>
      <c r="BD14" s="31">
        <v>12</v>
      </c>
      <c r="BE14" s="47">
        <f t="shared" si="78"/>
        <v>0</v>
      </c>
      <c r="BF14" s="41">
        <v>0</v>
      </c>
      <c r="BG14" s="31">
        <v>2466.32</v>
      </c>
      <c r="BH14" s="31">
        <v>12</v>
      </c>
      <c r="BI14" s="47">
        <f t="shared" si="79"/>
        <v>0</v>
      </c>
      <c r="BJ14" s="41">
        <v>0</v>
      </c>
      <c r="BK14" s="31">
        <v>4344.7</v>
      </c>
      <c r="BL14" s="31">
        <v>12</v>
      </c>
      <c r="BM14" s="47">
        <f t="shared" si="80"/>
        <v>0</v>
      </c>
      <c r="BN14" s="41">
        <v>0</v>
      </c>
      <c r="BO14" s="31">
        <v>4299.57</v>
      </c>
      <c r="BP14" s="31">
        <v>12</v>
      </c>
      <c r="BQ14" s="47">
        <f t="shared" si="81"/>
        <v>0</v>
      </c>
      <c r="BR14" s="30"/>
      <c r="BS14" s="41">
        <v>0</v>
      </c>
      <c r="BT14" s="31">
        <v>5278.3</v>
      </c>
      <c r="BU14" s="31">
        <v>12</v>
      </c>
      <c r="BV14" s="47">
        <f t="shared" si="82"/>
        <v>0</v>
      </c>
      <c r="BW14" s="41">
        <v>0</v>
      </c>
      <c r="BX14" s="31">
        <v>3487.3</v>
      </c>
      <c r="BY14" s="31">
        <v>12</v>
      </c>
      <c r="BZ14" s="47">
        <f t="shared" si="83"/>
        <v>0</v>
      </c>
      <c r="CA14" s="41">
        <v>0</v>
      </c>
      <c r="CB14" s="31">
        <v>4497.03</v>
      </c>
      <c r="CC14" s="31">
        <v>12</v>
      </c>
      <c r="CD14" s="47">
        <f t="shared" si="84"/>
        <v>0</v>
      </c>
      <c r="CE14" s="41">
        <v>0</v>
      </c>
      <c r="CF14" s="31">
        <v>2657.75</v>
      </c>
      <c r="CG14" s="31">
        <v>12</v>
      </c>
      <c r="CH14" s="47">
        <f t="shared" si="85"/>
        <v>0</v>
      </c>
      <c r="CI14" s="41">
        <v>0</v>
      </c>
      <c r="CJ14" s="31">
        <v>8926.25</v>
      </c>
      <c r="CK14" s="31">
        <v>12</v>
      </c>
      <c r="CL14" s="47">
        <f t="shared" si="86"/>
        <v>0</v>
      </c>
      <c r="CM14" s="41">
        <v>0</v>
      </c>
      <c r="CN14" s="31">
        <v>4367.5</v>
      </c>
      <c r="CO14" s="31">
        <v>12</v>
      </c>
      <c r="CP14" s="47">
        <f t="shared" si="87"/>
        <v>0</v>
      </c>
      <c r="CQ14" s="41">
        <v>0</v>
      </c>
      <c r="CR14" s="31">
        <v>2519.2</v>
      </c>
      <c r="CS14" s="31">
        <v>12</v>
      </c>
      <c r="CT14" s="47">
        <f t="shared" si="88"/>
        <v>0</v>
      </c>
      <c r="CU14" s="41">
        <v>0</v>
      </c>
      <c r="CV14" s="31">
        <v>2750.66</v>
      </c>
      <c r="CW14" s="31">
        <v>12</v>
      </c>
      <c r="CX14" s="47">
        <f t="shared" si="89"/>
        <v>0</v>
      </c>
      <c r="CY14" s="41">
        <v>0</v>
      </c>
      <c r="CZ14" s="31">
        <v>2386.8</v>
      </c>
      <c r="DA14" s="31">
        <v>12</v>
      </c>
      <c r="DB14" s="47">
        <f t="shared" si="90"/>
        <v>0</v>
      </c>
      <c r="DC14" s="41">
        <v>0</v>
      </c>
      <c r="DD14" s="31">
        <v>2765.5</v>
      </c>
      <c r="DE14" s="31">
        <v>12</v>
      </c>
      <c r="DF14" s="47">
        <f t="shared" si="91"/>
        <v>0</v>
      </c>
      <c r="DG14" s="41">
        <v>0</v>
      </c>
      <c r="DH14" s="31">
        <v>3354.75</v>
      </c>
      <c r="DI14" s="31">
        <v>12</v>
      </c>
      <c r="DJ14" s="47">
        <f t="shared" si="92"/>
        <v>0</v>
      </c>
      <c r="DK14" s="41">
        <v>0</v>
      </c>
      <c r="DL14" s="31">
        <v>4983.22</v>
      </c>
      <c r="DM14" s="31">
        <v>12</v>
      </c>
      <c r="DN14" s="47">
        <f t="shared" si="93"/>
        <v>0</v>
      </c>
      <c r="DO14" s="41">
        <v>0</v>
      </c>
      <c r="DP14" s="31">
        <v>5714.22</v>
      </c>
      <c r="DQ14" s="31">
        <v>12</v>
      </c>
      <c r="DR14" s="47">
        <f t="shared" si="94"/>
        <v>0</v>
      </c>
      <c r="DS14" s="41">
        <v>0</v>
      </c>
      <c r="DT14" s="31">
        <v>5589.4</v>
      </c>
      <c r="DU14" s="31">
        <v>12</v>
      </c>
      <c r="DV14" s="47">
        <f t="shared" si="95"/>
        <v>0</v>
      </c>
      <c r="DW14" s="41">
        <v>0</v>
      </c>
      <c r="DX14" s="31">
        <v>5178.32</v>
      </c>
      <c r="DY14" s="31">
        <v>12</v>
      </c>
      <c r="DZ14" s="47">
        <f t="shared" si="96"/>
        <v>0</v>
      </c>
      <c r="EA14" s="41">
        <v>0</v>
      </c>
      <c r="EB14" s="31">
        <v>5894.35</v>
      </c>
      <c r="EC14" s="31">
        <v>12</v>
      </c>
      <c r="ED14" s="47">
        <f t="shared" si="97"/>
        <v>0</v>
      </c>
      <c r="EE14" s="41">
        <v>0</v>
      </c>
      <c r="EF14" s="31">
        <v>4968.25</v>
      </c>
      <c r="EG14" s="31">
        <v>12</v>
      </c>
      <c r="EH14" s="47">
        <f t="shared" si="98"/>
        <v>0</v>
      </c>
      <c r="EI14" s="41">
        <v>0</v>
      </c>
      <c r="EJ14" s="31">
        <v>2832.1</v>
      </c>
      <c r="EK14" s="31">
        <v>12</v>
      </c>
      <c r="EL14" s="47">
        <f t="shared" si="99"/>
        <v>0</v>
      </c>
      <c r="EM14" s="41">
        <v>0</v>
      </c>
      <c r="EN14" s="31">
        <v>901.3</v>
      </c>
      <c r="EO14" s="31">
        <v>12</v>
      </c>
      <c r="EP14" s="47">
        <f t="shared" si="100"/>
        <v>0</v>
      </c>
      <c r="EQ14" s="41">
        <v>0</v>
      </c>
      <c r="ER14" s="31">
        <v>2856.14</v>
      </c>
      <c r="ES14" s="31">
        <v>12</v>
      </c>
      <c r="ET14" s="47">
        <f t="shared" si="101"/>
        <v>0</v>
      </c>
      <c r="EU14" s="41">
        <v>0</v>
      </c>
      <c r="EV14" s="31">
        <v>2873.59</v>
      </c>
      <c r="EW14" s="31">
        <v>12</v>
      </c>
      <c r="EX14" s="47">
        <f t="shared" si="102"/>
        <v>0</v>
      </c>
      <c r="EY14" s="41">
        <v>0</v>
      </c>
      <c r="EZ14" s="31">
        <v>4438.2</v>
      </c>
      <c r="FA14" s="31">
        <v>12</v>
      </c>
      <c r="FB14" s="47">
        <f t="shared" si="103"/>
        <v>0</v>
      </c>
      <c r="FC14" s="41">
        <v>0</v>
      </c>
      <c r="FD14" s="31">
        <v>2534.6</v>
      </c>
      <c r="FE14" s="31">
        <v>12</v>
      </c>
      <c r="FF14" s="47">
        <f t="shared" si="104"/>
        <v>0</v>
      </c>
      <c r="FG14" s="41">
        <v>0</v>
      </c>
      <c r="FH14" s="31">
        <v>2510.94</v>
      </c>
      <c r="FI14" s="31">
        <v>12</v>
      </c>
      <c r="FJ14" s="47">
        <f t="shared" si="105"/>
        <v>0</v>
      </c>
      <c r="FK14" s="41">
        <v>0</v>
      </c>
      <c r="FL14" s="31">
        <v>4369.79</v>
      </c>
      <c r="FM14" s="31">
        <v>12</v>
      </c>
      <c r="FN14" s="47">
        <f t="shared" si="106"/>
        <v>0</v>
      </c>
      <c r="FO14" s="41">
        <v>0</v>
      </c>
      <c r="FP14" s="31">
        <v>2973.08</v>
      </c>
      <c r="FQ14" s="31">
        <v>12</v>
      </c>
      <c r="FR14" s="47">
        <f t="shared" si="107"/>
        <v>0</v>
      </c>
      <c r="FS14" s="41">
        <v>0</v>
      </c>
      <c r="FT14" s="31">
        <v>4959.94</v>
      </c>
      <c r="FU14" s="31">
        <v>12</v>
      </c>
      <c r="FV14" s="47">
        <f t="shared" si="108"/>
        <v>0</v>
      </c>
      <c r="FW14" s="41">
        <v>0</v>
      </c>
      <c r="FX14" s="31">
        <v>4346.89</v>
      </c>
      <c r="FY14" s="31">
        <v>12</v>
      </c>
      <c r="FZ14" s="47">
        <f t="shared" si="109"/>
        <v>0</v>
      </c>
      <c r="GA14" s="41">
        <v>0</v>
      </c>
      <c r="GB14" s="31">
        <v>5058.1</v>
      </c>
      <c r="GC14" s="31">
        <v>12</v>
      </c>
      <c r="GD14" s="47">
        <f t="shared" si="110"/>
        <v>0</v>
      </c>
      <c r="GE14" s="41">
        <v>0</v>
      </c>
      <c r="GF14" s="31">
        <v>3506.6</v>
      </c>
      <c r="GG14" s="31">
        <v>12</v>
      </c>
      <c r="GH14" s="47">
        <f t="shared" si="111"/>
        <v>0</v>
      </c>
      <c r="GI14" s="41">
        <v>0</v>
      </c>
      <c r="GJ14" s="31">
        <v>5061.53</v>
      </c>
      <c r="GK14" s="31">
        <v>12</v>
      </c>
      <c r="GL14" s="47">
        <f t="shared" si="112"/>
        <v>0</v>
      </c>
      <c r="GM14" s="41">
        <v>0</v>
      </c>
      <c r="GN14" s="31">
        <v>4373.5</v>
      </c>
      <c r="GO14" s="31">
        <v>12</v>
      </c>
      <c r="GP14" s="47">
        <f t="shared" si="113"/>
        <v>0</v>
      </c>
      <c r="GQ14" s="41">
        <v>0</v>
      </c>
      <c r="GR14" s="31">
        <v>2469.3</v>
      </c>
      <c r="GS14" s="31">
        <v>12</v>
      </c>
      <c r="GT14" s="47">
        <f t="shared" si="114"/>
        <v>0</v>
      </c>
      <c r="GU14" s="41">
        <v>0</v>
      </c>
      <c r="GV14" s="31">
        <v>4255.3</v>
      </c>
      <c r="GW14" s="31">
        <v>12</v>
      </c>
      <c r="GX14" s="47">
        <f t="shared" si="115"/>
        <v>0</v>
      </c>
      <c r="GY14" s="41">
        <v>0</v>
      </c>
      <c r="GZ14" s="31">
        <v>3617</v>
      </c>
      <c r="HA14" s="31">
        <v>12</v>
      </c>
      <c r="HB14" s="47">
        <f t="shared" si="116"/>
        <v>0</v>
      </c>
      <c r="HC14" s="41">
        <v>0</v>
      </c>
      <c r="HD14" s="31">
        <v>4963.38</v>
      </c>
      <c r="HE14" s="31">
        <v>12</v>
      </c>
      <c r="HF14" s="47">
        <f t="shared" si="117"/>
        <v>0</v>
      </c>
      <c r="HG14" s="41">
        <v>0</v>
      </c>
      <c r="HH14" s="31">
        <v>4257.8</v>
      </c>
      <c r="HI14" s="31">
        <v>12</v>
      </c>
      <c r="HJ14" s="47">
        <f t="shared" si="118"/>
        <v>0</v>
      </c>
      <c r="HK14" s="41"/>
      <c r="HL14" s="41"/>
      <c r="HM14" s="47">
        <f>HJ14+HF14+HB14+GX14+GT14+GP14+GL14+GH14+GD14+FZ14+FV14+FR14+FN14+FJ14+FF14+FB14+EX14+ET14+EP14+EL14+EH14+ED14+DZ14+DV14+DR14+DN14+DJ14+DF14+DB14+CX14+CT14+CP14+CL14+CH14+CD14+BZ14+BV14+BQ14+BM14+BI14+BE14+BA14+AW14+AS14+AO14+AK14+AG14+AC14+Y14+U14+Q14+M14+I14+E14</f>
        <v>24360.288</v>
      </c>
      <c r="HN14" s="41"/>
      <c r="HO14" s="41"/>
    </row>
    <row r="15" spans="1:223" ht="39" customHeight="1">
      <c r="A15" s="42" t="s">
        <v>121</v>
      </c>
      <c r="B15" s="42">
        <f>B16+B17+B18</f>
        <v>0.37</v>
      </c>
      <c r="C15" s="40">
        <v>4820.52</v>
      </c>
      <c r="D15" s="56">
        <v>12</v>
      </c>
      <c r="E15" s="57">
        <f>E16+E17+E18</f>
        <v>21403.1088</v>
      </c>
      <c r="F15" s="43">
        <f>F16+F17+F18</f>
        <v>0.12</v>
      </c>
      <c r="G15" s="53">
        <v>6561.5</v>
      </c>
      <c r="H15" s="16">
        <v>12</v>
      </c>
      <c r="I15" s="46">
        <f aca="true" t="shared" si="119" ref="I15:N15">I16+I17+I18</f>
        <v>9448.56</v>
      </c>
      <c r="J15" s="43">
        <f t="shared" si="119"/>
        <v>0.35000000000000003</v>
      </c>
      <c r="K15" s="16">
        <v>12857.9</v>
      </c>
      <c r="L15" s="16">
        <v>12</v>
      </c>
      <c r="M15" s="25">
        <f t="shared" si="1"/>
        <v>54003.18000000001</v>
      </c>
      <c r="N15" s="43">
        <f t="shared" si="119"/>
        <v>0.36</v>
      </c>
      <c r="O15" s="16">
        <v>6232.43</v>
      </c>
      <c r="P15" s="16">
        <v>12</v>
      </c>
      <c r="Q15" s="30">
        <f t="shared" si="2"/>
        <v>26924.0976</v>
      </c>
      <c r="R15" s="43">
        <f>R16+R17+R18</f>
        <v>0.2</v>
      </c>
      <c r="S15" s="16">
        <v>8677.7</v>
      </c>
      <c r="T15" s="16">
        <v>12</v>
      </c>
      <c r="U15" s="30">
        <f t="shared" si="3"/>
        <v>20826.480000000003</v>
      </c>
      <c r="V15" s="43">
        <f>V16+V17+V18</f>
        <v>0.6599999999999999</v>
      </c>
      <c r="W15" s="16">
        <v>4261</v>
      </c>
      <c r="X15" s="16">
        <v>12</v>
      </c>
      <c r="Y15" s="30">
        <f t="shared" si="4"/>
        <v>33747.119999999995</v>
      </c>
      <c r="Z15" s="43">
        <f>Z16+Z17+Z18</f>
        <v>0.29000000000000004</v>
      </c>
      <c r="AA15" s="16">
        <v>1932.8</v>
      </c>
      <c r="AB15" s="16">
        <v>12</v>
      </c>
      <c r="AC15" s="30">
        <f t="shared" si="5"/>
        <v>6726.144</v>
      </c>
      <c r="AD15" s="43">
        <f>AD16+AD17+AD18</f>
        <v>0.15000000000000002</v>
      </c>
      <c r="AE15" s="16">
        <v>5596.7</v>
      </c>
      <c r="AF15" s="16">
        <v>12</v>
      </c>
      <c r="AG15" s="30">
        <f>AG16+AG17+AG18</f>
        <v>10074.059999999998</v>
      </c>
      <c r="AH15" s="43">
        <f>AH16+AH17+AH18</f>
        <v>0.5700000000000001</v>
      </c>
      <c r="AI15" s="31">
        <v>4439</v>
      </c>
      <c r="AJ15" s="31">
        <v>12</v>
      </c>
      <c r="AK15" s="30">
        <f t="shared" si="6"/>
        <v>30362.760000000006</v>
      </c>
      <c r="AL15" s="43">
        <f>AL16+AL17+AL18</f>
        <v>0.24000000000000002</v>
      </c>
      <c r="AM15" s="16">
        <v>7476.1</v>
      </c>
      <c r="AN15" s="16">
        <v>12</v>
      </c>
      <c r="AO15" s="25">
        <f>AO16+AO17+AO18</f>
        <v>21531.168000000005</v>
      </c>
      <c r="AP15" s="43">
        <f>AP16+AP17+AP18</f>
        <v>0.61</v>
      </c>
      <c r="AQ15" s="16">
        <v>3592.72</v>
      </c>
      <c r="AR15" s="16">
        <v>12</v>
      </c>
      <c r="AS15" s="46">
        <f aca="true" t="shared" si="120" ref="AS15:AX15">AS16+AS17+AS18</f>
        <v>26298.710399999996</v>
      </c>
      <c r="AT15" s="46">
        <f t="shared" si="120"/>
        <v>0.42000000000000004</v>
      </c>
      <c r="AU15" s="31">
        <v>2415.5</v>
      </c>
      <c r="AV15" s="31">
        <v>12</v>
      </c>
      <c r="AW15" s="46">
        <f t="shared" si="120"/>
        <v>12174.119999999999</v>
      </c>
      <c r="AX15" s="46">
        <f t="shared" si="120"/>
        <v>0.392</v>
      </c>
      <c r="AY15" s="31">
        <v>2113.6</v>
      </c>
      <c r="AZ15" s="31">
        <v>12</v>
      </c>
      <c r="BA15" s="46">
        <f aca="true" t="shared" si="121" ref="BA15:BF15">BA16+BA17+BA18</f>
        <v>9942.374399999999</v>
      </c>
      <c r="BB15" s="46">
        <f t="shared" si="121"/>
        <v>0.48000000000000004</v>
      </c>
      <c r="BC15" s="31">
        <v>4420.42</v>
      </c>
      <c r="BD15" s="31">
        <v>12</v>
      </c>
      <c r="BE15" s="46">
        <f t="shared" si="121"/>
        <v>25461.6192</v>
      </c>
      <c r="BF15" s="46">
        <f t="shared" si="121"/>
        <v>0.3</v>
      </c>
      <c r="BG15" s="31">
        <v>2466.32</v>
      </c>
      <c r="BH15" s="31">
        <v>12</v>
      </c>
      <c r="BI15" s="46">
        <f aca="true" t="shared" si="122" ref="BI15:BN15">BI16+BI17+BI18</f>
        <v>8878.752</v>
      </c>
      <c r="BJ15" s="46">
        <f t="shared" si="122"/>
        <v>0.32</v>
      </c>
      <c r="BK15" s="31">
        <v>4344.7</v>
      </c>
      <c r="BL15" s="31">
        <v>12</v>
      </c>
      <c r="BM15" s="46">
        <f t="shared" si="122"/>
        <v>16683.647999999997</v>
      </c>
      <c r="BN15" s="46">
        <f t="shared" si="122"/>
        <v>0.37</v>
      </c>
      <c r="BO15" s="31">
        <v>4299.57</v>
      </c>
      <c r="BP15" s="31">
        <v>12</v>
      </c>
      <c r="BQ15" s="46">
        <f aca="true" t="shared" si="123" ref="BQ15:BW15">BQ16+BQ17+BQ18</f>
        <v>19090.090799999998</v>
      </c>
      <c r="BR15" s="30"/>
      <c r="BS15" s="46">
        <f t="shared" si="123"/>
        <v>0.48</v>
      </c>
      <c r="BT15" s="31">
        <v>5278.3</v>
      </c>
      <c r="BU15" s="31">
        <v>12</v>
      </c>
      <c r="BV15" s="46">
        <f t="shared" si="123"/>
        <v>30403.008</v>
      </c>
      <c r="BW15" s="46">
        <f t="shared" si="123"/>
        <v>0.33</v>
      </c>
      <c r="BX15" s="31">
        <v>3487.3</v>
      </c>
      <c r="BY15" s="31">
        <v>12</v>
      </c>
      <c r="BZ15" s="46">
        <f aca="true" t="shared" si="124" ref="BZ15:CE15">BZ16+BZ17+BZ18</f>
        <v>13809.708000000002</v>
      </c>
      <c r="CA15" s="46">
        <f t="shared" si="124"/>
        <v>0.4</v>
      </c>
      <c r="CB15" s="31">
        <v>4497.03</v>
      </c>
      <c r="CC15" s="31">
        <v>12</v>
      </c>
      <c r="CD15" s="46">
        <f t="shared" si="124"/>
        <v>21585.744000000002</v>
      </c>
      <c r="CE15" s="46">
        <f t="shared" si="124"/>
        <v>0.11</v>
      </c>
      <c r="CF15" s="31">
        <v>2657.75</v>
      </c>
      <c r="CG15" s="31">
        <v>12</v>
      </c>
      <c r="CH15" s="46">
        <f aca="true" t="shared" si="125" ref="CH15:CM15">CH16+CH17+CH18</f>
        <v>3508.23</v>
      </c>
      <c r="CI15" s="46">
        <f t="shared" si="125"/>
        <v>0.32</v>
      </c>
      <c r="CJ15" s="31">
        <v>8926.25</v>
      </c>
      <c r="CK15" s="31">
        <v>12</v>
      </c>
      <c r="CL15" s="46">
        <f t="shared" si="125"/>
        <v>34276.8</v>
      </c>
      <c r="CM15" s="46">
        <f t="shared" si="125"/>
        <v>0.22999999999999998</v>
      </c>
      <c r="CN15" s="31">
        <v>4367.5</v>
      </c>
      <c r="CO15" s="31">
        <v>12</v>
      </c>
      <c r="CP15" s="46">
        <f aca="true" t="shared" si="126" ref="CP15:CU15">CP16+CP17+CP18</f>
        <v>12054.3</v>
      </c>
      <c r="CQ15" s="46">
        <f t="shared" si="126"/>
        <v>0.22</v>
      </c>
      <c r="CR15" s="31">
        <v>2519.2</v>
      </c>
      <c r="CS15" s="31">
        <v>12</v>
      </c>
      <c r="CT15" s="46">
        <f t="shared" si="126"/>
        <v>6650.688</v>
      </c>
      <c r="CU15" s="46">
        <f t="shared" si="126"/>
        <v>0.4</v>
      </c>
      <c r="CV15" s="31">
        <v>2750.66</v>
      </c>
      <c r="CW15" s="31">
        <v>12</v>
      </c>
      <c r="CX15" s="46">
        <f aca="true" t="shared" si="127" ref="CX15:DC15">CX16+CX17+CX18</f>
        <v>13203.168</v>
      </c>
      <c r="CY15" s="46">
        <f t="shared" si="127"/>
        <v>0.2</v>
      </c>
      <c r="CZ15" s="31">
        <v>2386.8</v>
      </c>
      <c r="DA15" s="31">
        <v>12</v>
      </c>
      <c r="DB15" s="46">
        <f t="shared" si="127"/>
        <v>5728.320000000001</v>
      </c>
      <c r="DC15" s="46">
        <f t="shared" si="127"/>
        <v>0.22000000000000003</v>
      </c>
      <c r="DD15" s="31">
        <v>2765.5</v>
      </c>
      <c r="DE15" s="31">
        <v>12</v>
      </c>
      <c r="DF15" s="46">
        <f aca="true" t="shared" si="128" ref="DF15:DK15">DF16+DF17+DF18</f>
        <v>7300.920000000001</v>
      </c>
      <c r="DG15" s="46">
        <f t="shared" si="128"/>
        <v>0.15</v>
      </c>
      <c r="DH15" s="31">
        <v>3354.75</v>
      </c>
      <c r="DI15" s="31">
        <v>12</v>
      </c>
      <c r="DJ15" s="46">
        <f t="shared" si="128"/>
        <v>6038.55</v>
      </c>
      <c r="DK15" s="46">
        <f t="shared" si="128"/>
        <v>0.2</v>
      </c>
      <c r="DL15" s="31">
        <v>4983.22</v>
      </c>
      <c r="DM15" s="31">
        <v>12</v>
      </c>
      <c r="DN15" s="46">
        <f aca="true" t="shared" si="129" ref="DN15:DS15">DN16+DN17+DN18</f>
        <v>11959.728</v>
      </c>
      <c r="DO15" s="46">
        <f t="shared" si="129"/>
        <v>0.18</v>
      </c>
      <c r="DP15" s="31">
        <v>5714.22</v>
      </c>
      <c r="DQ15" s="31">
        <v>12</v>
      </c>
      <c r="DR15" s="46">
        <f t="shared" si="129"/>
        <v>12342.7152</v>
      </c>
      <c r="DS15" s="46">
        <f t="shared" si="129"/>
        <v>0.32</v>
      </c>
      <c r="DT15" s="31">
        <v>5589.4</v>
      </c>
      <c r="DU15" s="31">
        <v>12</v>
      </c>
      <c r="DV15" s="46">
        <f aca="true" t="shared" si="130" ref="DV15:EA15">DV16+DV17+DV18</f>
        <v>21463.296</v>
      </c>
      <c r="DW15" s="46">
        <f t="shared" si="130"/>
        <v>0.37</v>
      </c>
      <c r="DX15" s="31">
        <v>5178.32</v>
      </c>
      <c r="DY15" s="31">
        <v>12</v>
      </c>
      <c r="DZ15" s="46">
        <f t="shared" si="130"/>
        <v>22991.7408</v>
      </c>
      <c r="EA15" s="46">
        <f t="shared" si="130"/>
        <v>0.25</v>
      </c>
      <c r="EB15" s="31">
        <v>5894.35</v>
      </c>
      <c r="EC15" s="31">
        <v>12</v>
      </c>
      <c r="ED15" s="46">
        <f aca="true" t="shared" si="131" ref="ED15:EI15">ED16+ED17+ED18</f>
        <v>17683.050000000003</v>
      </c>
      <c r="EE15" s="46">
        <f t="shared" si="131"/>
        <v>0.16</v>
      </c>
      <c r="EF15" s="31">
        <v>4968.25</v>
      </c>
      <c r="EG15" s="31">
        <v>12</v>
      </c>
      <c r="EH15" s="46">
        <f t="shared" si="131"/>
        <v>9539.04</v>
      </c>
      <c r="EI15" s="46">
        <f t="shared" si="131"/>
        <v>0.7</v>
      </c>
      <c r="EJ15" s="31">
        <v>2832.1</v>
      </c>
      <c r="EK15" s="31">
        <v>12</v>
      </c>
      <c r="EL15" s="46">
        <f aca="true" t="shared" si="132" ref="EL15:EQ15">EL16+EL17+EL18</f>
        <v>23789.64</v>
      </c>
      <c r="EM15" s="46">
        <f t="shared" si="132"/>
        <v>0.5900000000000001</v>
      </c>
      <c r="EN15" s="31">
        <v>901.3</v>
      </c>
      <c r="EO15" s="31">
        <v>12</v>
      </c>
      <c r="EP15" s="46">
        <f t="shared" si="132"/>
        <v>6381.204</v>
      </c>
      <c r="EQ15" s="46">
        <f t="shared" si="132"/>
        <v>0.34</v>
      </c>
      <c r="ER15" s="31">
        <v>2856.14</v>
      </c>
      <c r="ES15" s="31">
        <v>12</v>
      </c>
      <c r="ET15" s="46">
        <f aca="true" t="shared" si="133" ref="ET15:EY15">ET16+ET17+ET18</f>
        <v>11653.051200000002</v>
      </c>
      <c r="EU15" s="46">
        <f t="shared" si="133"/>
        <v>0.4</v>
      </c>
      <c r="EV15" s="31">
        <v>2873.59</v>
      </c>
      <c r="EW15" s="31">
        <v>12</v>
      </c>
      <c r="EX15" s="46">
        <f t="shared" si="133"/>
        <v>13793.232</v>
      </c>
      <c r="EY15" s="46">
        <f t="shared" si="133"/>
        <v>0.36</v>
      </c>
      <c r="EZ15" s="31">
        <v>4438.2</v>
      </c>
      <c r="FA15" s="31">
        <v>12</v>
      </c>
      <c r="FB15" s="46">
        <f aca="true" t="shared" si="134" ref="FB15:FG15">FB16+FB17+FB18</f>
        <v>19173.023999999998</v>
      </c>
      <c r="FC15" s="46">
        <f t="shared" si="134"/>
        <v>0.4</v>
      </c>
      <c r="FD15" s="31">
        <v>2534.6</v>
      </c>
      <c r="FE15" s="31">
        <v>12</v>
      </c>
      <c r="FF15" s="46">
        <f t="shared" si="134"/>
        <v>12166.079999999998</v>
      </c>
      <c r="FG15" s="46">
        <f t="shared" si="134"/>
        <v>0.2</v>
      </c>
      <c r="FH15" s="31">
        <v>2510.94</v>
      </c>
      <c r="FI15" s="31">
        <v>12</v>
      </c>
      <c r="FJ15" s="46">
        <f aca="true" t="shared" si="135" ref="FJ15:FO15">FJ16+FJ17+FJ18</f>
        <v>6026.256</v>
      </c>
      <c r="FK15" s="46">
        <f t="shared" si="135"/>
        <v>0.37</v>
      </c>
      <c r="FL15" s="31">
        <v>4369.79</v>
      </c>
      <c r="FM15" s="31">
        <v>12</v>
      </c>
      <c r="FN15" s="46">
        <f t="shared" si="135"/>
        <v>19401.867599999998</v>
      </c>
      <c r="FO15" s="46">
        <f t="shared" si="135"/>
        <v>0.38</v>
      </c>
      <c r="FP15" s="31">
        <v>2973.08</v>
      </c>
      <c r="FQ15" s="31">
        <v>12</v>
      </c>
      <c r="FR15" s="46">
        <f aca="true" t="shared" si="136" ref="FR15:FW15">FR16+FR17+FR18</f>
        <v>13557.2448</v>
      </c>
      <c r="FS15" s="46">
        <f t="shared" si="136"/>
        <v>0.1</v>
      </c>
      <c r="FT15" s="31">
        <v>4959.94</v>
      </c>
      <c r="FU15" s="31">
        <v>12</v>
      </c>
      <c r="FV15" s="46">
        <f t="shared" si="136"/>
        <v>5951.928</v>
      </c>
      <c r="FW15" s="46">
        <f t="shared" si="136"/>
        <v>0.37</v>
      </c>
      <c r="FX15" s="31">
        <v>4346.89</v>
      </c>
      <c r="FY15" s="31">
        <v>12</v>
      </c>
      <c r="FZ15" s="46">
        <f aca="true" t="shared" si="137" ref="FZ15:GE15">FZ16+FZ17+FZ18</f>
        <v>19213.4916</v>
      </c>
      <c r="GA15" s="46">
        <f t="shared" si="137"/>
        <v>0.19</v>
      </c>
      <c r="GB15" s="31">
        <v>5058.1</v>
      </c>
      <c r="GC15" s="31">
        <v>12</v>
      </c>
      <c r="GD15" s="46">
        <f t="shared" si="137"/>
        <v>11532.468</v>
      </c>
      <c r="GE15" s="46">
        <f t="shared" si="137"/>
        <v>0.27</v>
      </c>
      <c r="GF15" s="31">
        <v>3506.6</v>
      </c>
      <c r="GG15" s="31">
        <v>12</v>
      </c>
      <c r="GH15" s="46">
        <f aca="true" t="shared" si="138" ref="GH15:GM15">GH16+GH17+GH18</f>
        <v>11361.383999999998</v>
      </c>
      <c r="GI15" s="46">
        <f t="shared" si="138"/>
        <v>0.15000000000000002</v>
      </c>
      <c r="GJ15" s="31">
        <v>5061.53</v>
      </c>
      <c r="GK15" s="31">
        <v>12</v>
      </c>
      <c r="GL15" s="46">
        <f t="shared" si="138"/>
        <v>9110.754</v>
      </c>
      <c r="GM15" s="46">
        <f t="shared" si="138"/>
        <v>0.4</v>
      </c>
      <c r="GN15" s="31">
        <v>4373.5</v>
      </c>
      <c r="GO15" s="31">
        <v>12</v>
      </c>
      <c r="GP15" s="46">
        <f aca="true" t="shared" si="139" ref="GP15:GU15">GP16+GP17+GP18</f>
        <v>20992.800000000003</v>
      </c>
      <c r="GQ15" s="46">
        <f t="shared" si="139"/>
        <v>0.28</v>
      </c>
      <c r="GR15" s="31">
        <v>2469.3</v>
      </c>
      <c r="GS15" s="31">
        <v>12</v>
      </c>
      <c r="GT15" s="46">
        <f t="shared" si="139"/>
        <v>8296.848</v>
      </c>
      <c r="GU15" s="46">
        <f t="shared" si="139"/>
        <v>0.48000000000000004</v>
      </c>
      <c r="GV15" s="31">
        <v>4255.3</v>
      </c>
      <c r="GW15" s="31">
        <v>12</v>
      </c>
      <c r="GX15" s="46">
        <f aca="true" t="shared" si="140" ref="GX15:HC15">GX16+GX17+GX18</f>
        <v>24510.528000000002</v>
      </c>
      <c r="GY15" s="46">
        <f t="shared" si="140"/>
        <v>0.51</v>
      </c>
      <c r="GZ15" s="31">
        <v>3617</v>
      </c>
      <c r="HA15" s="31">
        <v>12</v>
      </c>
      <c r="HB15" s="46">
        <f t="shared" si="140"/>
        <v>22136.04</v>
      </c>
      <c r="HC15" s="46">
        <f t="shared" si="140"/>
        <v>0.4</v>
      </c>
      <c r="HD15" s="31">
        <v>4963.38</v>
      </c>
      <c r="HE15" s="31">
        <v>12</v>
      </c>
      <c r="HF15" s="46">
        <f aca="true" t="shared" si="141" ref="HF15:HO15">HF16+HF17+HF18</f>
        <v>23824.224000000002</v>
      </c>
      <c r="HG15" s="46">
        <f t="shared" si="141"/>
        <v>0.31</v>
      </c>
      <c r="HH15" s="31">
        <v>4257.8</v>
      </c>
      <c r="HI15" s="31">
        <v>12</v>
      </c>
      <c r="HJ15" s="46">
        <f t="shared" si="141"/>
        <v>15839.016000000001</v>
      </c>
      <c r="HK15" s="43">
        <f t="shared" si="141"/>
        <v>0</v>
      </c>
      <c r="HL15" s="43">
        <f t="shared" si="141"/>
        <v>0</v>
      </c>
      <c r="HM15" s="43">
        <f t="shared" si="141"/>
        <v>899032.9416</v>
      </c>
      <c r="HN15" s="43">
        <f t="shared" si="141"/>
        <v>0</v>
      </c>
      <c r="HO15" s="43">
        <f t="shared" si="141"/>
        <v>0</v>
      </c>
    </row>
    <row r="16" spans="1:223" ht="27" customHeight="1">
      <c r="A16" s="44" t="s">
        <v>122</v>
      </c>
      <c r="B16" s="44">
        <v>0.12</v>
      </c>
      <c r="C16" s="40">
        <v>4820.52</v>
      </c>
      <c r="D16" s="40">
        <v>12</v>
      </c>
      <c r="E16" s="58">
        <f>B16*C16*D16</f>
        <v>6941.5488000000005</v>
      </c>
      <c r="F16" s="41">
        <v>0</v>
      </c>
      <c r="G16" s="53">
        <v>6561.5</v>
      </c>
      <c r="H16" s="16">
        <v>12</v>
      </c>
      <c r="I16" s="41">
        <f>F16*G16*H16</f>
        <v>0</v>
      </c>
      <c r="J16" s="41">
        <v>0.08</v>
      </c>
      <c r="K16" s="16">
        <v>12857.9</v>
      </c>
      <c r="L16" s="16">
        <v>12</v>
      </c>
      <c r="M16" s="16">
        <f t="shared" si="1"/>
        <v>12343.584</v>
      </c>
      <c r="N16" s="41">
        <v>0.11</v>
      </c>
      <c r="O16" s="16">
        <v>6232.43</v>
      </c>
      <c r="P16" s="16">
        <v>12</v>
      </c>
      <c r="Q16" s="31">
        <f t="shared" si="2"/>
        <v>8226.8076</v>
      </c>
      <c r="R16" s="41">
        <v>0.08</v>
      </c>
      <c r="S16" s="16">
        <v>8677.7</v>
      </c>
      <c r="T16" s="16">
        <v>12</v>
      </c>
      <c r="U16" s="31">
        <f t="shared" si="3"/>
        <v>8330.592</v>
      </c>
      <c r="V16" s="41">
        <v>0.13</v>
      </c>
      <c r="W16" s="16">
        <v>4261</v>
      </c>
      <c r="X16" s="16">
        <v>12</v>
      </c>
      <c r="Y16" s="31">
        <f t="shared" si="4"/>
        <v>6647.160000000001</v>
      </c>
      <c r="Z16" s="41">
        <v>0.02</v>
      </c>
      <c r="AA16" s="16">
        <v>1932.8</v>
      </c>
      <c r="AB16" s="16">
        <v>12</v>
      </c>
      <c r="AC16" s="31">
        <f t="shared" si="5"/>
        <v>463.87199999999996</v>
      </c>
      <c r="AD16" s="41">
        <v>0</v>
      </c>
      <c r="AE16" s="16">
        <v>5596.7</v>
      </c>
      <c r="AF16" s="16">
        <v>12</v>
      </c>
      <c r="AG16" s="16">
        <f t="shared" si="75"/>
        <v>0</v>
      </c>
      <c r="AH16" s="41">
        <v>0.11</v>
      </c>
      <c r="AI16" s="31">
        <v>4439</v>
      </c>
      <c r="AJ16" s="31">
        <v>12</v>
      </c>
      <c r="AK16" s="31">
        <f t="shared" si="6"/>
        <v>5859.4800000000005</v>
      </c>
      <c r="AL16" s="41">
        <v>0.07</v>
      </c>
      <c r="AM16" s="16">
        <v>7476.1</v>
      </c>
      <c r="AN16" s="16">
        <v>12</v>
      </c>
      <c r="AO16" s="16">
        <f>AL16*AM16*AN16</f>
        <v>6279.924000000001</v>
      </c>
      <c r="AP16" s="41">
        <v>0.15</v>
      </c>
      <c r="AQ16" s="16">
        <v>3592.72</v>
      </c>
      <c r="AR16" s="16">
        <v>12</v>
      </c>
      <c r="AS16" s="47">
        <f>AP16*AQ16*AR16</f>
        <v>6466.895999999999</v>
      </c>
      <c r="AT16" s="47">
        <v>0.11</v>
      </c>
      <c r="AU16" s="31">
        <v>2415.5</v>
      </c>
      <c r="AV16" s="31">
        <v>12</v>
      </c>
      <c r="AW16" s="47">
        <f t="shared" si="76"/>
        <v>3188.46</v>
      </c>
      <c r="AX16" s="47">
        <v>0.11</v>
      </c>
      <c r="AY16" s="31">
        <v>2113.6</v>
      </c>
      <c r="AZ16" s="31">
        <v>12</v>
      </c>
      <c r="BA16" s="47">
        <f t="shared" si="77"/>
        <v>2789.9519999999998</v>
      </c>
      <c r="BB16" s="47">
        <v>0.1</v>
      </c>
      <c r="BC16" s="31">
        <v>4420.42</v>
      </c>
      <c r="BD16" s="31">
        <v>12</v>
      </c>
      <c r="BE16" s="47">
        <f t="shared" si="78"/>
        <v>5304.504000000001</v>
      </c>
      <c r="BF16" s="47">
        <v>0</v>
      </c>
      <c r="BG16" s="31">
        <v>2466.32</v>
      </c>
      <c r="BH16" s="31">
        <v>12</v>
      </c>
      <c r="BI16" s="47">
        <f t="shared" si="79"/>
        <v>0</v>
      </c>
      <c r="BJ16" s="47">
        <v>0.05</v>
      </c>
      <c r="BK16" s="31">
        <v>4344.7</v>
      </c>
      <c r="BL16" s="31">
        <v>12</v>
      </c>
      <c r="BM16" s="47">
        <f t="shared" si="80"/>
        <v>2606.8199999999997</v>
      </c>
      <c r="BN16" s="47">
        <v>0.09</v>
      </c>
      <c r="BO16" s="31">
        <v>4299.57</v>
      </c>
      <c r="BP16" s="31">
        <v>12</v>
      </c>
      <c r="BQ16" s="47">
        <f t="shared" si="81"/>
        <v>4643.535599999999</v>
      </c>
      <c r="BR16" s="30"/>
      <c r="BS16" s="47">
        <v>0.13</v>
      </c>
      <c r="BT16" s="31">
        <v>5278.3</v>
      </c>
      <c r="BU16" s="31">
        <v>12</v>
      </c>
      <c r="BV16" s="47">
        <f t="shared" si="82"/>
        <v>8234.148000000001</v>
      </c>
      <c r="BW16" s="47">
        <v>0.1</v>
      </c>
      <c r="BX16" s="31">
        <v>3487.3</v>
      </c>
      <c r="BY16" s="31">
        <v>12</v>
      </c>
      <c r="BZ16" s="47">
        <f t="shared" si="83"/>
        <v>4184.760000000001</v>
      </c>
      <c r="CA16" s="47">
        <v>0.13</v>
      </c>
      <c r="CB16" s="31">
        <v>4497.03</v>
      </c>
      <c r="CC16" s="31">
        <v>12</v>
      </c>
      <c r="CD16" s="47">
        <f t="shared" si="84"/>
        <v>7015.366800000001</v>
      </c>
      <c r="CE16" s="47">
        <v>0</v>
      </c>
      <c r="CF16" s="31">
        <v>2657.75</v>
      </c>
      <c r="CG16" s="31">
        <v>12</v>
      </c>
      <c r="CH16" s="47">
        <f t="shared" si="85"/>
        <v>0</v>
      </c>
      <c r="CI16" s="47">
        <v>0.1</v>
      </c>
      <c r="CJ16" s="31">
        <v>8926.25</v>
      </c>
      <c r="CK16" s="31">
        <v>12</v>
      </c>
      <c r="CL16" s="47">
        <f t="shared" si="86"/>
        <v>10711.5</v>
      </c>
      <c r="CM16" s="47">
        <v>0.03</v>
      </c>
      <c r="CN16" s="31">
        <v>4367.5</v>
      </c>
      <c r="CO16" s="31">
        <v>12</v>
      </c>
      <c r="CP16" s="47">
        <f t="shared" si="87"/>
        <v>1572.3</v>
      </c>
      <c r="CQ16" s="47">
        <v>0.01</v>
      </c>
      <c r="CR16" s="31">
        <v>2519.2</v>
      </c>
      <c r="CS16" s="31">
        <v>12</v>
      </c>
      <c r="CT16" s="47">
        <f t="shared" si="88"/>
        <v>302.304</v>
      </c>
      <c r="CU16" s="47">
        <v>0.09</v>
      </c>
      <c r="CV16" s="31">
        <v>2750.66</v>
      </c>
      <c r="CW16" s="31">
        <v>12</v>
      </c>
      <c r="CX16" s="47">
        <f t="shared" si="89"/>
        <v>2970.7128</v>
      </c>
      <c r="CY16" s="47">
        <v>0</v>
      </c>
      <c r="CZ16" s="31">
        <v>2386.8</v>
      </c>
      <c r="DA16" s="31">
        <v>12</v>
      </c>
      <c r="DB16" s="47">
        <f t="shared" si="90"/>
        <v>0</v>
      </c>
      <c r="DC16" s="47">
        <v>0</v>
      </c>
      <c r="DD16" s="31">
        <v>2765.5</v>
      </c>
      <c r="DE16" s="31">
        <v>12</v>
      </c>
      <c r="DF16" s="47">
        <f t="shared" si="91"/>
        <v>0</v>
      </c>
      <c r="DG16" s="47">
        <v>0</v>
      </c>
      <c r="DH16" s="31">
        <v>3354.75</v>
      </c>
      <c r="DI16" s="31">
        <v>12</v>
      </c>
      <c r="DJ16" s="47">
        <f t="shared" si="92"/>
        <v>0</v>
      </c>
      <c r="DK16" s="47">
        <v>0.02</v>
      </c>
      <c r="DL16" s="31">
        <v>4983.22</v>
      </c>
      <c r="DM16" s="31">
        <v>12</v>
      </c>
      <c r="DN16" s="47">
        <f t="shared" si="93"/>
        <v>1195.9728</v>
      </c>
      <c r="DO16" s="47">
        <v>0.02</v>
      </c>
      <c r="DP16" s="31">
        <v>5714.22</v>
      </c>
      <c r="DQ16" s="31">
        <v>12</v>
      </c>
      <c r="DR16" s="47">
        <f t="shared" si="94"/>
        <v>1371.4128</v>
      </c>
      <c r="DS16" s="47">
        <v>0.08</v>
      </c>
      <c r="DT16" s="31">
        <v>5589.4</v>
      </c>
      <c r="DU16" s="31">
        <v>12</v>
      </c>
      <c r="DV16" s="47">
        <f t="shared" si="95"/>
        <v>5365.824</v>
      </c>
      <c r="DW16" s="47">
        <v>0.1</v>
      </c>
      <c r="DX16" s="31">
        <v>5178.32</v>
      </c>
      <c r="DY16" s="31">
        <v>12</v>
      </c>
      <c r="DZ16" s="47">
        <f t="shared" si="96"/>
        <v>6213.984</v>
      </c>
      <c r="EA16" s="47">
        <v>0.03</v>
      </c>
      <c r="EB16" s="31">
        <v>5894.35</v>
      </c>
      <c r="EC16" s="31">
        <v>12</v>
      </c>
      <c r="ED16" s="47">
        <f t="shared" si="97"/>
        <v>2121.9660000000003</v>
      </c>
      <c r="EE16" s="47">
        <v>0</v>
      </c>
      <c r="EF16" s="31">
        <v>4968.25</v>
      </c>
      <c r="EG16" s="31">
        <v>12</v>
      </c>
      <c r="EH16" s="47">
        <f t="shared" si="98"/>
        <v>0</v>
      </c>
      <c r="EI16" s="47">
        <v>0.1</v>
      </c>
      <c r="EJ16" s="31">
        <v>2832.1</v>
      </c>
      <c r="EK16" s="31">
        <v>12</v>
      </c>
      <c r="EL16" s="47">
        <f t="shared" si="99"/>
        <v>3398.52</v>
      </c>
      <c r="EM16" s="47">
        <v>0.2</v>
      </c>
      <c r="EN16" s="31">
        <v>901.3</v>
      </c>
      <c r="EO16" s="31">
        <v>12</v>
      </c>
      <c r="EP16" s="47">
        <f t="shared" si="100"/>
        <v>2163.12</v>
      </c>
      <c r="EQ16" s="47">
        <v>0.09</v>
      </c>
      <c r="ER16" s="31">
        <v>2856.14</v>
      </c>
      <c r="ES16" s="31">
        <v>12</v>
      </c>
      <c r="ET16" s="47">
        <f t="shared" si="101"/>
        <v>3084.6312</v>
      </c>
      <c r="EU16" s="47">
        <v>0.09</v>
      </c>
      <c r="EV16" s="31">
        <v>2873.59</v>
      </c>
      <c r="EW16" s="31">
        <v>12</v>
      </c>
      <c r="EX16" s="47">
        <f t="shared" si="102"/>
        <v>3103.4772000000003</v>
      </c>
      <c r="EY16" s="47">
        <v>0.06</v>
      </c>
      <c r="EZ16" s="31">
        <v>4438.2</v>
      </c>
      <c r="FA16" s="31">
        <v>12</v>
      </c>
      <c r="FB16" s="47">
        <f t="shared" si="103"/>
        <v>3195.5039999999995</v>
      </c>
      <c r="FC16" s="47">
        <v>0.09</v>
      </c>
      <c r="FD16" s="31">
        <v>2534.6</v>
      </c>
      <c r="FE16" s="31">
        <v>12</v>
      </c>
      <c r="FF16" s="47">
        <f t="shared" si="104"/>
        <v>2737.3679999999995</v>
      </c>
      <c r="FG16" s="47">
        <v>0</v>
      </c>
      <c r="FH16" s="31">
        <v>2510.94</v>
      </c>
      <c r="FI16" s="31">
        <v>12</v>
      </c>
      <c r="FJ16" s="47">
        <f t="shared" si="105"/>
        <v>0</v>
      </c>
      <c r="FK16" s="47">
        <v>0.06</v>
      </c>
      <c r="FL16" s="31">
        <v>4369.79</v>
      </c>
      <c r="FM16" s="31">
        <v>12</v>
      </c>
      <c r="FN16" s="47">
        <f t="shared" si="106"/>
        <v>3146.2488</v>
      </c>
      <c r="FO16" s="47">
        <v>0.03</v>
      </c>
      <c r="FP16" s="31">
        <v>2973.08</v>
      </c>
      <c r="FQ16" s="31">
        <v>12</v>
      </c>
      <c r="FR16" s="47">
        <f t="shared" si="107"/>
        <v>1070.3088</v>
      </c>
      <c r="FS16" s="47">
        <v>0</v>
      </c>
      <c r="FT16" s="31">
        <v>4959.94</v>
      </c>
      <c r="FU16" s="31">
        <v>12</v>
      </c>
      <c r="FV16" s="47">
        <f t="shared" si="108"/>
        <v>0</v>
      </c>
      <c r="FW16" s="47">
        <v>0.05</v>
      </c>
      <c r="FX16" s="31">
        <v>4202.39</v>
      </c>
      <c r="FY16" s="31">
        <v>12</v>
      </c>
      <c r="FZ16" s="47">
        <f t="shared" si="109"/>
        <v>2521.4340000000007</v>
      </c>
      <c r="GA16" s="47">
        <v>0.03</v>
      </c>
      <c r="GB16" s="31">
        <v>5058.1</v>
      </c>
      <c r="GC16" s="31">
        <v>12</v>
      </c>
      <c r="GD16" s="47">
        <f t="shared" si="110"/>
        <v>1820.9160000000002</v>
      </c>
      <c r="GE16" s="47">
        <v>0.03</v>
      </c>
      <c r="GF16" s="31">
        <v>3506.6</v>
      </c>
      <c r="GG16" s="31">
        <v>12</v>
      </c>
      <c r="GH16" s="47">
        <f t="shared" si="111"/>
        <v>1262.376</v>
      </c>
      <c r="GI16" s="47">
        <v>0</v>
      </c>
      <c r="GJ16" s="31">
        <v>5061.53</v>
      </c>
      <c r="GK16" s="31">
        <v>12</v>
      </c>
      <c r="GL16" s="47">
        <f t="shared" si="112"/>
        <v>0</v>
      </c>
      <c r="GM16" s="47">
        <v>0.1</v>
      </c>
      <c r="GN16" s="31">
        <v>4373.5</v>
      </c>
      <c r="GO16" s="31">
        <v>12</v>
      </c>
      <c r="GP16" s="47">
        <f t="shared" si="113"/>
        <v>5248.200000000001</v>
      </c>
      <c r="GQ16" s="47">
        <v>0.06</v>
      </c>
      <c r="GR16" s="31">
        <v>2469.3</v>
      </c>
      <c r="GS16" s="31">
        <v>12</v>
      </c>
      <c r="GT16" s="47">
        <f t="shared" si="114"/>
        <v>1777.896</v>
      </c>
      <c r="GU16" s="47">
        <v>0.1</v>
      </c>
      <c r="GV16" s="31">
        <v>4255.3</v>
      </c>
      <c r="GW16" s="31">
        <v>12</v>
      </c>
      <c r="GX16" s="47">
        <f t="shared" si="115"/>
        <v>5106.360000000001</v>
      </c>
      <c r="GY16" s="47">
        <v>0.1</v>
      </c>
      <c r="GZ16" s="31">
        <v>3617</v>
      </c>
      <c r="HA16" s="31">
        <v>12</v>
      </c>
      <c r="HB16" s="47">
        <f t="shared" si="116"/>
        <v>4340.400000000001</v>
      </c>
      <c r="HC16" s="47">
        <v>0.1</v>
      </c>
      <c r="HD16" s="31">
        <v>4963.38</v>
      </c>
      <c r="HE16" s="31">
        <v>12</v>
      </c>
      <c r="HF16" s="47">
        <f t="shared" si="117"/>
        <v>5956.0560000000005</v>
      </c>
      <c r="HG16" s="47">
        <v>0.05</v>
      </c>
      <c r="HH16" s="31">
        <v>4257.8</v>
      </c>
      <c r="HI16" s="31">
        <v>12</v>
      </c>
      <c r="HJ16" s="47">
        <f t="shared" si="118"/>
        <v>2554.6800000000003</v>
      </c>
      <c r="HK16" s="41"/>
      <c r="HL16" s="41"/>
      <c r="HM16" s="47">
        <f>HJ16+HF16+HB16+GX16+GT16+GP16+GL16+GH16+GD16+FZ16+FV16+FR16+FN16+FJ16+FF16+FB16+EX16+ET16+EP16+EL16+EH16+ED16+DZ16+DV16+DR16+DN16+DJ16+DF16+DB16+CX16+CT16+CP16+CL16+CH16+CD16+BZ16+BV16+BQ16+BM16+BI16+BE16+BA16+AW16+AS16+AO16+AK16+AG16+AC16+Y16+U16+Q16+M16+I16+E16</f>
        <v>183840.88320000004</v>
      </c>
      <c r="HN16" s="41"/>
      <c r="HO16" s="41"/>
    </row>
    <row r="17" spans="1:223" ht="23.25" customHeight="1">
      <c r="A17" s="44" t="s">
        <v>123</v>
      </c>
      <c r="B17" s="44">
        <v>0.07</v>
      </c>
      <c r="C17" s="40">
        <v>4820.52</v>
      </c>
      <c r="D17" s="40">
        <v>12</v>
      </c>
      <c r="E17" s="58">
        <f>B17*C17*D17</f>
        <v>4049.2368000000006</v>
      </c>
      <c r="F17" s="41">
        <v>0</v>
      </c>
      <c r="G17" s="53">
        <v>6561.5</v>
      </c>
      <c r="H17" s="16">
        <v>12</v>
      </c>
      <c r="I17" s="41">
        <f>F17*G17*H17</f>
        <v>0</v>
      </c>
      <c r="J17" s="41">
        <v>0.2</v>
      </c>
      <c r="K17" s="16">
        <v>12857.9</v>
      </c>
      <c r="L17" s="16">
        <v>12</v>
      </c>
      <c r="M17" s="16">
        <f t="shared" si="1"/>
        <v>30858.96</v>
      </c>
      <c r="N17" s="41">
        <v>0.15</v>
      </c>
      <c r="O17" s="16">
        <v>6232.43</v>
      </c>
      <c r="P17" s="16">
        <v>12</v>
      </c>
      <c r="Q17" s="31">
        <f t="shared" si="2"/>
        <v>11218.374</v>
      </c>
      <c r="R17" s="41">
        <v>0.08</v>
      </c>
      <c r="S17" s="16">
        <v>8677.7</v>
      </c>
      <c r="T17" s="16">
        <v>12</v>
      </c>
      <c r="U17" s="31">
        <f t="shared" si="3"/>
        <v>8330.592</v>
      </c>
      <c r="V17" s="41">
        <v>0.18</v>
      </c>
      <c r="W17" s="16">
        <v>4261</v>
      </c>
      <c r="X17" s="16">
        <v>12</v>
      </c>
      <c r="Y17" s="31">
        <f t="shared" si="4"/>
        <v>9203.76</v>
      </c>
      <c r="Z17" s="41">
        <v>0.05</v>
      </c>
      <c r="AA17" s="16">
        <v>1932.8</v>
      </c>
      <c r="AB17" s="16">
        <v>12</v>
      </c>
      <c r="AC17" s="31">
        <f t="shared" si="5"/>
        <v>1159.68</v>
      </c>
      <c r="AD17" s="41">
        <v>0.05</v>
      </c>
      <c r="AE17" s="16">
        <v>5596.7</v>
      </c>
      <c r="AF17" s="16">
        <v>12</v>
      </c>
      <c r="AG17" s="70">
        <f t="shared" si="75"/>
        <v>3358.0199999999995</v>
      </c>
      <c r="AH17" s="41">
        <v>0.15</v>
      </c>
      <c r="AI17" s="31">
        <v>4439</v>
      </c>
      <c r="AJ17" s="31">
        <v>12</v>
      </c>
      <c r="AK17" s="31">
        <f t="shared" si="6"/>
        <v>7990.200000000001</v>
      </c>
      <c r="AL17" s="41">
        <v>0.07</v>
      </c>
      <c r="AM17" s="16">
        <v>7476.1</v>
      </c>
      <c r="AN17" s="16">
        <v>12</v>
      </c>
      <c r="AO17" s="16">
        <f>AL17*AM17*AN17</f>
        <v>6279.924000000001</v>
      </c>
      <c r="AP17" s="41">
        <v>0.16</v>
      </c>
      <c r="AQ17" s="16">
        <v>3592.72</v>
      </c>
      <c r="AR17" s="16">
        <v>12</v>
      </c>
      <c r="AS17" s="47">
        <f>AP17*AQ17*AR17</f>
        <v>6898.0224</v>
      </c>
      <c r="AT17" s="47">
        <v>0.15</v>
      </c>
      <c r="AU17" s="31">
        <v>2415.5</v>
      </c>
      <c r="AV17" s="31">
        <v>12</v>
      </c>
      <c r="AW17" s="47">
        <f t="shared" si="76"/>
        <v>4347.9</v>
      </c>
      <c r="AX17" s="47">
        <v>0.12</v>
      </c>
      <c r="AY17" s="31">
        <v>2113.6</v>
      </c>
      <c r="AZ17" s="31">
        <v>12</v>
      </c>
      <c r="BA17" s="47">
        <f t="shared" si="77"/>
        <v>3043.5839999999994</v>
      </c>
      <c r="BB17" s="47">
        <v>0.11</v>
      </c>
      <c r="BC17" s="31">
        <v>4420.42</v>
      </c>
      <c r="BD17" s="31">
        <v>12</v>
      </c>
      <c r="BE17" s="47">
        <f t="shared" si="78"/>
        <v>5834.9544000000005</v>
      </c>
      <c r="BF17" s="47">
        <v>0</v>
      </c>
      <c r="BG17" s="31">
        <v>2466.32</v>
      </c>
      <c r="BH17" s="31">
        <v>12</v>
      </c>
      <c r="BI17" s="47">
        <f t="shared" si="79"/>
        <v>0</v>
      </c>
      <c r="BJ17" s="47">
        <v>0.07</v>
      </c>
      <c r="BK17" s="31">
        <v>4344.7</v>
      </c>
      <c r="BL17" s="31">
        <v>12</v>
      </c>
      <c r="BM17" s="47">
        <f t="shared" si="80"/>
        <v>3649.548</v>
      </c>
      <c r="BN17" s="47">
        <v>0.11</v>
      </c>
      <c r="BO17" s="31">
        <v>4299.57</v>
      </c>
      <c r="BP17" s="31">
        <v>12</v>
      </c>
      <c r="BQ17" s="47">
        <f t="shared" si="81"/>
        <v>5675.4324</v>
      </c>
      <c r="BR17" s="30"/>
      <c r="BS17" s="47">
        <v>0.18</v>
      </c>
      <c r="BT17" s="31">
        <v>5278.3</v>
      </c>
      <c r="BU17" s="31">
        <v>12</v>
      </c>
      <c r="BV17" s="47">
        <f t="shared" si="82"/>
        <v>11401.128</v>
      </c>
      <c r="BW17" s="47">
        <v>0.13</v>
      </c>
      <c r="BX17" s="31">
        <v>3487.3</v>
      </c>
      <c r="BY17" s="31">
        <v>12</v>
      </c>
      <c r="BZ17" s="47">
        <f t="shared" si="83"/>
        <v>5440.188000000001</v>
      </c>
      <c r="CA17" s="47">
        <v>0.07</v>
      </c>
      <c r="CB17" s="31">
        <v>4497.03</v>
      </c>
      <c r="CC17" s="31">
        <v>12</v>
      </c>
      <c r="CD17" s="47">
        <f t="shared" si="84"/>
        <v>3777.5052000000005</v>
      </c>
      <c r="CE17" s="47">
        <v>0</v>
      </c>
      <c r="CF17" s="31">
        <v>2657.75</v>
      </c>
      <c r="CG17" s="31">
        <v>12</v>
      </c>
      <c r="CH17" s="47">
        <f t="shared" si="85"/>
        <v>0</v>
      </c>
      <c r="CI17" s="47">
        <v>0.12</v>
      </c>
      <c r="CJ17" s="31">
        <v>8926.25</v>
      </c>
      <c r="CK17" s="31">
        <v>12</v>
      </c>
      <c r="CL17" s="47">
        <f t="shared" si="86"/>
        <v>12853.8</v>
      </c>
      <c r="CM17" s="47">
        <v>0.05</v>
      </c>
      <c r="CN17" s="31">
        <v>4367.5</v>
      </c>
      <c r="CO17" s="31">
        <v>12</v>
      </c>
      <c r="CP17" s="47">
        <f t="shared" si="87"/>
        <v>2620.5</v>
      </c>
      <c r="CQ17" s="47">
        <v>0.01</v>
      </c>
      <c r="CR17" s="31">
        <v>2519.2</v>
      </c>
      <c r="CS17" s="31">
        <v>12</v>
      </c>
      <c r="CT17" s="47">
        <f t="shared" si="88"/>
        <v>302.304</v>
      </c>
      <c r="CU17" s="47">
        <v>0.11</v>
      </c>
      <c r="CV17" s="31">
        <v>2750.66</v>
      </c>
      <c r="CW17" s="31">
        <v>12</v>
      </c>
      <c r="CX17" s="47">
        <f t="shared" si="89"/>
        <v>3630.8712</v>
      </c>
      <c r="CY17" s="47">
        <v>0</v>
      </c>
      <c r="CZ17" s="31">
        <v>2386.8</v>
      </c>
      <c r="DA17" s="31">
        <v>12</v>
      </c>
      <c r="DB17" s="47">
        <f t="shared" si="90"/>
        <v>0</v>
      </c>
      <c r="DC17" s="47">
        <v>0.05</v>
      </c>
      <c r="DD17" s="31">
        <v>2765.5</v>
      </c>
      <c r="DE17" s="31">
        <v>12</v>
      </c>
      <c r="DF17" s="47">
        <f t="shared" si="91"/>
        <v>1659.3000000000002</v>
      </c>
      <c r="DG17" s="47">
        <v>0</v>
      </c>
      <c r="DH17" s="31">
        <v>3354.75</v>
      </c>
      <c r="DI17" s="31">
        <v>12</v>
      </c>
      <c r="DJ17" s="47">
        <f t="shared" si="92"/>
        <v>0</v>
      </c>
      <c r="DK17" s="47">
        <v>0.02</v>
      </c>
      <c r="DL17" s="31">
        <v>4983.22</v>
      </c>
      <c r="DM17" s="31">
        <v>12</v>
      </c>
      <c r="DN17" s="47">
        <f t="shared" si="93"/>
        <v>1195.9728</v>
      </c>
      <c r="DO17" s="47">
        <v>0.04</v>
      </c>
      <c r="DP17" s="31">
        <v>5714.22</v>
      </c>
      <c r="DQ17" s="31">
        <v>12</v>
      </c>
      <c r="DR17" s="47">
        <f t="shared" si="94"/>
        <v>2742.8256</v>
      </c>
      <c r="DS17" s="47">
        <v>0.1</v>
      </c>
      <c r="DT17" s="31">
        <v>5589.4</v>
      </c>
      <c r="DU17" s="31">
        <v>12</v>
      </c>
      <c r="DV17" s="47">
        <f t="shared" si="95"/>
        <v>6707.279999999999</v>
      </c>
      <c r="DW17" s="47">
        <v>0.12</v>
      </c>
      <c r="DX17" s="31">
        <v>5178.32</v>
      </c>
      <c r="DY17" s="31">
        <v>12</v>
      </c>
      <c r="DZ17" s="47">
        <f t="shared" si="96"/>
        <v>7456.7807999999995</v>
      </c>
      <c r="EA17" s="47">
        <v>0.08</v>
      </c>
      <c r="EB17" s="31">
        <v>5894.35</v>
      </c>
      <c r="EC17" s="31">
        <v>12</v>
      </c>
      <c r="ED17" s="47">
        <f t="shared" si="97"/>
        <v>5658.576000000001</v>
      </c>
      <c r="EE17" s="47">
        <v>0</v>
      </c>
      <c r="EF17" s="31">
        <v>4968.25</v>
      </c>
      <c r="EG17" s="31">
        <v>12</v>
      </c>
      <c r="EH17" s="47">
        <f t="shared" si="98"/>
        <v>0</v>
      </c>
      <c r="EI17" s="47">
        <v>0.1</v>
      </c>
      <c r="EJ17" s="31">
        <v>2832.1</v>
      </c>
      <c r="EK17" s="31">
        <v>12</v>
      </c>
      <c r="EL17" s="47">
        <f t="shared" si="99"/>
        <v>3398.52</v>
      </c>
      <c r="EM17" s="47">
        <v>0.19</v>
      </c>
      <c r="EN17" s="31">
        <v>901.3</v>
      </c>
      <c r="EO17" s="31">
        <v>12</v>
      </c>
      <c r="EP17" s="47">
        <f t="shared" si="100"/>
        <v>2054.964</v>
      </c>
      <c r="EQ17" s="47">
        <v>0.11</v>
      </c>
      <c r="ER17" s="31">
        <v>2856.14</v>
      </c>
      <c r="ES17" s="31">
        <v>12</v>
      </c>
      <c r="ET17" s="47">
        <f t="shared" si="101"/>
        <v>3770.1048</v>
      </c>
      <c r="EU17" s="47">
        <v>0.11</v>
      </c>
      <c r="EV17" s="31">
        <v>2873.59</v>
      </c>
      <c r="EW17" s="31">
        <v>12</v>
      </c>
      <c r="EX17" s="47">
        <f t="shared" si="102"/>
        <v>3793.1388</v>
      </c>
      <c r="EY17" s="47">
        <v>0.11</v>
      </c>
      <c r="EZ17" s="31">
        <v>4438.2</v>
      </c>
      <c r="FA17" s="31">
        <v>12</v>
      </c>
      <c r="FB17" s="47">
        <f t="shared" si="103"/>
        <v>5858.423999999999</v>
      </c>
      <c r="FC17" s="47">
        <v>0.11</v>
      </c>
      <c r="FD17" s="31">
        <v>2534.6</v>
      </c>
      <c r="FE17" s="31">
        <v>12</v>
      </c>
      <c r="FF17" s="47">
        <f t="shared" si="104"/>
        <v>3345.6719999999996</v>
      </c>
      <c r="FG17" s="47">
        <v>0</v>
      </c>
      <c r="FH17" s="31">
        <v>2510.94</v>
      </c>
      <c r="FI17" s="31">
        <v>12</v>
      </c>
      <c r="FJ17" s="47">
        <f t="shared" si="105"/>
        <v>0</v>
      </c>
      <c r="FK17" s="47">
        <v>0.15</v>
      </c>
      <c r="FL17" s="31">
        <v>4369.79</v>
      </c>
      <c r="FM17" s="31">
        <v>12</v>
      </c>
      <c r="FN17" s="47">
        <f t="shared" si="106"/>
        <v>7865.621999999999</v>
      </c>
      <c r="FO17" s="47">
        <v>0.1</v>
      </c>
      <c r="FP17" s="31">
        <v>2973.08</v>
      </c>
      <c r="FQ17" s="31">
        <v>12</v>
      </c>
      <c r="FR17" s="47">
        <f t="shared" si="107"/>
        <v>3567.696</v>
      </c>
      <c r="FS17" s="47">
        <v>0</v>
      </c>
      <c r="FT17" s="31">
        <v>4959.94</v>
      </c>
      <c r="FU17" s="31">
        <v>12</v>
      </c>
      <c r="FV17" s="47">
        <f t="shared" si="108"/>
        <v>0</v>
      </c>
      <c r="FW17" s="47">
        <v>0.12</v>
      </c>
      <c r="FX17" s="31">
        <v>4346.89</v>
      </c>
      <c r="FY17" s="31">
        <v>12</v>
      </c>
      <c r="FZ17" s="47">
        <f t="shared" si="109"/>
        <v>6259.521600000001</v>
      </c>
      <c r="GA17" s="47">
        <v>0.06</v>
      </c>
      <c r="GB17" s="31">
        <v>5058.1</v>
      </c>
      <c r="GC17" s="31">
        <v>12</v>
      </c>
      <c r="GD17" s="47">
        <f t="shared" si="110"/>
        <v>3641.8320000000003</v>
      </c>
      <c r="GE17" s="47">
        <v>0.06</v>
      </c>
      <c r="GF17" s="31">
        <v>3506.6</v>
      </c>
      <c r="GG17" s="31">
        <v>12</v>
      </c>
      <c r="GH17" s="47">
        <f t="shared" si="111"/>
        <v>2524.752</v>
      </c>
      <c r="GI17" s="47">
        <v>0.05</v>
      </c>
      <c r="GJ17" s="31">
        <v>5061.53</v>
      </c>
      <c r="GK17" s="31">
        <v>12</v>
      </c>
      <c r="GL17" s="47">
        <f t="shared" si="112"/>
        <v>3036.918</v>
      </c>
      <c r="GM17" s="47">
        <v>0.1</v>
      </c>
      <c r="GN17" s="31">
        <v>4373.5</v>
      </c>
      <c r="GO17" s="31">
        <v>12</v>
      </c>
      <c r="GP17" s="47">
        <f t="shared" si="113"/>
        <v>5248.200000000001</v>
      </c>
      <c r="GQ17" s="47">
        <v>0.06</v>
      </c>
      <c r="GR17" s="31">
        <v>2469.3</v>
      </c>
      <c r="GS17" s="31">
        <v>12</v>
      </c>
      <c r="GT17" s="47">
        <f t="shared" si="114"/>
        <v>1777.896</v>
      </c>
      <c r="GU17" s="47">
        <v>0.2</v>
      </c>
      <c r="GV17" s="31">
        <v>4255.3</v>
      </c>
      <c r="GW17" s="31">
        <v>12</v>
      </c>
      <c r="GX17" s="47">
        <f t="shared" si="115"/>
        <v>10212.720000000001</v>
      </c>
      <c r="GY17" s="47">
        <v>0.23</v>
      </c>
      <c r="GZ17" s="31">
        <v>3617</v>
      </c>
      <c r="HA17" s="31">
        <v>12</v>
      </c>
      <c r="HB17" s="47">
        <f t="shared" si="116"/>
        <v>9982.92</v>
      </c>
      <c r="HC17" s="47">
        <v>0.13</v>
      </c>
      <c r="HD17" s="31">
        <v>4963.38</v>
      </c>
      <c r="HE17" s="31">
        <v>12</v>
      </c>
      <c r="HF17" s="47">
        <f t="shared" si="117"/>
        <v>7742.8728</v>
      </c>
      <c r="HG17" s="47">
        <v>0.08</v>
      </c>
      <c r="HH17" s="31">
        <v>4257.8</v>
      </c>
      <c r="HI17" s="31">
        <v>12</v>
      </c>
      <c r="HJ17" s="47">
        <f t="shared" si="118"/>
        <v>4087.4880000000007</v>
      </c>
      <c r="HK17" s="41"/>
      <c r="HL17" s="41"/>
      <c r="HM17" s="47">
        <f>HJ17+HF17+HB17+GX17+GT17+GP17+GL17+GH17+GD17+FZ17+FV17+FR17+FN17+FJ17+FF17+FB17+ET17+EP17+EL17+EH17+ED17+DZ17+DV17+DR17+DN17+DJ17+DF17+DB17+CX17+CT17+CP17+CL17+CH17+CD17+BZ17+BV17+BQ17+BM17+BI17+BE17+BA17+AW17+AS17+AO17+AK17+AG17+AC17+Y17+U17+Q17+M17+I17+E17</f>
        <v>261721.3428</v>
      </c>
      <c r="HN17" s="41"/>
      <c r="HO17" s="41"/>
    </row>
    <row r="18" spans="1:223" ht="18" customHeight="1">
      <c r="A18" s="44" t="s">
        <v>124</v>
      </c>
      <c r="B18" s="44">
        <v>0.18</v>
      </c>
      <c r="C18" s="40">
        <v>4820.52</v>
      </c>
      <c r="D18" s="40">
        <v>12</v>
      </c>
      <c r="E18" s="44">
        <f>B18*C18*D18</f>
        <v>10412.3232</v>
      </c>
      <c r="F18" s="41">
        <v>0.12</v>
      </c>
      <c r="G18" s="53">
        <v>6561.5</v>
      </c>
      <c r="H18" s="16">
        <v>12</v>
      </c>
      <c r="I18" s="47">
        <f>F18*G18*H18</f>
        <v>9448.56</v>
      </c>
      <c r="J18" s="41">
        <v>0.07</v>
      </c>
      <c r="K18" s="16">
        <v>12857.9</v>
      </c>
      <c r="L18" s="16">
        <v>12</v>
      </c>
      <c r="M18" s="16">
        <f t="shared" si="1"/>
        <v>10800.636000000002</v>
      </c>
      <c r="N18" s="41">
        <v>0.1</v>
      </c>
      <c r="O18" s="16">
        <v>6232.43</v>
      </c>
      <c r="P18" s="16">
        <v>12</v>
      </c>
      <c r="Q18" s="16">
        <f t="shared" si="2"/>
        <v>7478.916000000001</v>
      </c>
      <c r="R18" s="41">
        <v>0.04</v>
      </c>
      <c r="S18" s="16">
        <v>8677.7</v>
      </c>
      <c r="T18" s="16">
        <v>12</v>
      </c>
      <c r="U18" s="31">
        <f t="shared" si="3"/>
        <v>4165.296</v>
      </c>
      <c r="V18" s="41">
        <v>0.35</v>
      </c>
      <c r="W18" s="16">
        <v>4261</v>
      </c>
      <c r="X18" s="16">
        <v>12</v>
      </c>
      <c r="Y18" s="31">
        <f t="shared" si="4"/>
        <v>17896.199999999997</v>
      </c>
      <c r="Z18" s="41">
        <v>0.22</v>
      </c>
      <c r="AA18" s="16">
        <v>1932.8</v>
      </c>
      <c r="AB18" s="16">
        <v>12</v>
      </c>
      <c r="AC18" s="31">
        <f t="shared" si="5"/>
        <v>5102.592000000001</v>
      </c>
      <c r="AD18" s="41">
        <v>0.1</v>
      </c>
      <c r="AE18" s="16">
        <v>5596.7</v>
      </c>
      <c r="AF18" s="16">
        <v>12</v>
      </c>
      <c r="AG18" s="16">
        <f t="shared" si="75"/>
        <v>6716.039999999999</v>
      </c>
      <c r="AH18" s="41">
        <v>0.31</v>
      </c>
      <c r="AI18" s="31">
        <v>4439</v>
      </c>
      <c r="AJ18" s="31">
        <v>12</v>
      </c>
      <c r="AK18" s="31">
        <f t="shared" si="6"/>
        <v>16513.079999999998</v>
      </c>
      <c r="AL18" s="41">
        <v>0.1</v>
      </c>
      <c r="AM18" s="16">
        <v>7476.1</v>
      </c>
      <c r="AN18" s="16">
        <v>12</v>
      </c>
      <c r="AO18" s="16">
        <f>AL18*AM18*AN18</f>
        <v>8971.320000000002</v>
      </c>
      <c r="AP18" s="41">
        <v>0.3</v>
      </c>
      <c r="AQ18" s="16">
        <v>3592.72</v>
      </c>
      <c r="AR18" s="16">
        <v>12</v>
      </c>
      <c r="AS18" s="47">
        <f>AP18*AQ18*AR18</f>
        <v>12933.791999999998</v>
      </c>
      <c r="AT18" s="47">
        <v>0.16</v>
      </c>
      <c r="AU18" s="31">
        <v>2415.5</v>
      </c>
      <c r="AV18" s="31">
        <v>12</v>
      </c>
      <c r="AW18" s="47">
        <f t="shared" si="76"/>
        <v>4637.76</v>
      </c>
      <c r="AX18" s="47">
        <v>0.162</v>
      </c>
      <c r="AY18" s="31">
        <v>2113.6</v>
      </c>
      <c r="AZ18" s="31">
        <v>12</v>
      </c>
      <c r="BA18" s="47">
        <f t="shared" si="77"/>
        <v>4108.8384</v>
      </c>
      <c r="BB18" s="47">
        <v>0.27</v>
      </c>
      <c r="BC18" s="31">
        <v>4420.42</v>
      </c>
      <c r="BD18" s="31">
        <v>12</v>
      </c>
      <c r="BE18" s="47">
        <f t="shared" si="78"/>
        <v>14322.160800000001</v>
      </c>
      <c r="BF18" s="47">
        <v>0.3</v>
      </c>
      <c r="BG18" s="31">
        <v>2466.32</v>
      </c>
      <c r="BH18" s="31">
        <v>12</v>
      </c>
      <c r="BI18" s="47">
        <f t="shared" si="79"/>
        <v>8878.752</v>
      </c>
      <c r="BJ18" s="47">
        <v>0.2</v>
      </c>
      <c r="BK18" s="31">
        <v>4344.7</v>
      </c>
      <c r="BL18" s="31">
        <v>12</v>
      </c>
      <c r="BM18" s="47">
        <f t="shared" si="80"/>
        <v>10427.279999999999</v>
      </c>
      <c r="BN18" s="47">
        <v>0.17</v>
      </c>
      <c r="BO18" s="31">
        <v>4299.57</v>
      </c>
      <c r="BP18" s="31">
        <v>12</v>
      </c>
      <c r="BQ18" s="47">
        <f t="shared" si="81"/>
        <v>8771.1228</v>
      </c>
      <c r="BR18" s="30"/>
      <c r="BS18" s="47">
        <v>0.17</v>
      </c>
      <c r="BT18" s="31">
        <v>5278.3</v>
      </c>
      <c r="BU18" s="31">
        <v>12</v>
      </c>
      <c r="BV18" s="47">
        <f t="shared" si="82"/>
        <v>10767.732000000002</v>
      </c>
      <c r="BW18" s="47">
        <v>0.1</v>
      </c>
      <c r="BX18" s="31">
        <v>3487.3</v>
      </c>
      <c r="BY18" s="31">
        <v>12</v>
      </c>
      <c r="BZ18" s="47">
        <f t="shared" si="83"/>
        <v>4184.760000000001</v>
      </c>
      <c r="CA18" s="47">
        <v>0.2</v>
      </c>
      <c r="CB18" s="31">
        <v>4497.03</v>
      </c>
      <c r="CC18" s="31">
        <v>12</v>
      </c>
      <c r="CD18" s="47">
        <f t="shared" si="84"/>
        <v>10792.872000000001</v>
      </c>
      <c r="CE18" s="47">
        <v>0.11</v>
      </c>
      <c r="CF18" s="31">
        <v>2657.75</v>
      </c>
      <c r="CG18" s="31">
        <v>12</v>
      </c>
      <c r="CH18" s="47">
        <f t="shared" si="85"/>
        <v>3508.23</v>
      </c>
      <c r="CI18" s="47">
        <v>0.1</v>
      </c>
      <c r="CJ18" s="31">
        <v>8926.25</v>
      </c>
      <c r="CK18" s="31">
        <v>12</v>
      </c>
      <c r="CL18" s="47">
        <f t="shared" si="86"/>
        <v>10711.5</v>
      </c>
      <c r="CM18" s="47">
        <v>0.15</v>
      </c>
      <c r="CN18" s="31">
        <v>4367.5</v>
      </c>
      <c r="CO18" s="31">
        <v>12</v>
      </c>
      <c r="CP18" s="47">
        <f t="shared" si="87"/>
        <v>7861.5</v>
      </c>
      <c r="CQ18" s="47">
        <v>0.2</v>
      </c>
      <c r="CR18" s="31">
        <v>2519.2</v>
      </c>
      <c r="CS18" s="31">
        <v>12</v>
      </c>
      <c r="CT18" s="47">
        <f t="shared" si="88"/>
        <v>6046.08</v>
      </c>
      <c r="CU18" s="47">
        <v>0.2</v>
      </c>
      <c r="CV18" s="31">
        <v>2750.66</v>
      </c>
      <c r="CW18" s="31">
        <v>12</v>
      </c>
      <c r="CX18" s="47">
        <f t="shared" si="89"/>
        <v>6601.584</v>
      </c>
      <c r="CY18" s="47">
        <v>0.2</v>
      </c>
      <c r="CZ18" s="31">
        <v>2386.8</v>
      </c>
      <c r="DA18" s="31">
        <v>12</v>
      </c>
      <c r="DB18" s="47">
        <f t="shared" si="90"/>
        <v>5728.320000000001</v>
      </c>
      <c r="DC18" s="47">
        <v>0.17</v>
      </c>
      <c r="DD18" s="31">
        <v>2765.5</v>
      </c>
      <c r="DE18" s="31">
        <v>12</v>
      </c>
      <c r="DF18" s="47">
        <f t="shared" si="91"/>
        <v>5641.620000000001</v>
      </c>
      <c r="DG18" s="47">
        <v>0.15</v>
      </c>
      <c r="DH18" s="31">
        <v>3354.75</v>
      </c>
      <c r="DI18" s="31">
        <v>12</v>
      </c>
      <c r="DJ18" s="47">
        <f t="shared" si="92"/>
        <v>6038.55</v>
      </c>
      <c r="DK18" s="47">
        <v>0.16</v>
      </c>
      <c r="DL18" s="31">
        <v>4983.22</v>
      </c>
      <c r="DM18" s="31">
        <v>12</v>
      </c>
      <c r="DN18" s="47">
        <f t="shared" si="93"/>
        <v>9567.7824</v>
      </c>
      <c r="DO18" s="47">
        <v>0.12</v>
      </c>
      <c r="DP18" s="31">
        <v>5714.22</v>
      </c>
      <c r="DQ18" s="31">
        <v>12</v>
      </c>
      <c r="DR18" s="47">
        <f t="shared" si="94"/>
        <v>8228.4768</v>
      </c>
      <c r="DS18" s="47">
        <v>0.14</v>
      </c>
      <c r="DT18" s="31">
        <v>5589.4</v>
      </c>
      <c r="DU18" s="31">
        <v>12</v>
      </c>
      <c r="DV18" s="47">
        <f t="shared" si="95"/>
        <v>9390.192</v>
      </c>
      <c r="DW18" s="47">
        <v>0.15</v>
      </c>
      <c r="DX18" s="31">
        <v>5178.32</v>
      </c>
      <c r="DY18" s="31">
        <v>12</v>
      </c>
      <c r="DZ18" s="47">
        <f t="shared" si="96"/>
        <v>9320.975999999999</v>
      </c>
      <c r="EA18" s="47">
        <v>0.14</v>
      </c>
      <c r="EB18" s="31">
        <v>5894.35</v>
      </c>
      <c r="EC18" s="31">
        <v>12</v>
      </c>
      <c r="ED18" s="47">
        <f t="shared" si="97"/>
        <v>9902.508000000003</v>
      </c>
      <c r="EE18" s="47">
        <v>0.16</v>
      </c>
      <c r="EF18" s="31">
        <v>4968.25</v>
      </c>
      <c r="EG18" s="31">
        <v>12</v>
      </c>
      <c r="EH18" s="47">
        <f t="shared" si="98"/>
        <v>9539.04</v>
      </c>
      <c r="EI18" s="47">
        <v>0.5</v>
      </c>
      <c r="EJ18" s="31">
        <v>2832.1</v>
      </c>
      <c r="EK18" s="31">
        <v>12</v>
      </c>
      <c r="EL18" s="47">
        <f t="shared" si="99"/>
        <v>16992.6</v>
      </c>
      <c r="EM18" s="47">
        <v>0.2</v>
      </c>
      <c r="EN18" s="31">
        <v>901.3</v>
      </c>
      <c r="EO18" s="31">
        <v>12</v>
      </c>
      <c r="EP18" s="47">
        <f t="shared" si="100"/>
        <v>2163.12</v>
      </c>
      <c r="EQ18" s="47">
        <v>0.14</v>
      </c>
      <c r="ER18" s="31">
        <v>2856.14</v>
      </c>
      <c r="ES18" s="31">
        <v>12</v>
      </c>
      <c r="ET18" s="47">
        <f t="shared" si="101"/>
        <v>4798.315200000001</v>
      </c>
      <c r="EU18" s="47">
        <v>0.2</v>
      </c>
      <c r="EV18" s="31">
        <v>2873.59</v>
      </c>
      <c r="EW18" s="31">
        <v>12</v>
      </c>
      <c r="EX18" s="47">
        <f t="shared" si="102"/>
        <v>6896.616000000001</v>
      </c>
      <c r="EY18" s="47">
        <v>0.19</v>
      </c>
      <c r="EZ18" s="31">
        <v>4438.2</v>
      </c>
      <c r="FA18" s="31">
        <v>12</v>
      </c>
      <c r="FB18" s="47">
        <f t="shared" si="103"/>
        <v>10119.096</v>
      </c>
      <c r="FC18" s="47">
        <v>0.2</v>
      </c>
      <c r="FD18" s="31">
        <v>2534.6</v>
      </c>
      <c r="FE18" s="31">
        <v>12</v>
      </c>
      <c r="FF18" s="47">
        <f t="shared" si="104"/>
        <v>6083.04</v>
      </c>
      <c r="FG18" s="47">
        <v>0.2</v>
      </c>
      <c r="FH18" s="31">
        <v>2510.94</v>
      </c>
      <c r="FI18" s="31">
        <v>12</v>
      </c>
      <c r="FJ18" s="47">
        <f t="shared" si="105"/>
        <v>6026.256</v>
      </c>
      <c r="FK18" s="47">
        <v>0.16</v>
      </c>
      <c r="FL18" s="31">
        <v>4369.79</v>
      </c>
      <c r="FM18" s="31">
        <v>12</v>
      </c>
      <c r="FN18" s="47">
        <f t="shared" si="106"/>
        <v>8389.996799999999</v>
      </c>
      <c r="FO18" s="47">
        <v>0.25</v>
      </c>
      <c r="FP18" s="31">
        <v>2973.08</v>
      </c>
      <c r="FQ18" s="31">
        <v>12</v>
      </c>
      <c r="FR18" s="47">
        <f t="shared" si="107"/>
        <v>8919.24</v>
      </c>
      <c r="FS18" s="47">
        <v>0.1</v>
      </c>
      <c r="FT18" s="31">
        <v>4959.94</v>
      </c>
      <c r="FU18" s="31">
        <v>12</v>
      </c>
      <c r="FV18" s="47">
        <f t="shared" si="108"/>
        <v>5951.928</v>
      </c>
      <c r="FW18" s="47">
        <v>0.2</v>
      </c>
      <c r="FX18" s="31">
        <v>4346.89</v>
      </c>
      <c r="FY18" s="31">
        <v>12</v>
      </c>
      <c r="FZ18" s="47">
        <f t="shared" si="109"/>
        <v>10432.536000000002</v>
      </c>
      <c r="GA18" s="47">
        <v>0.1</v>
      </c>
      <c r="GB18" s="31">
        <v>5058.1</v>
      </c>
      <c r="GC18" s="31">
        <v>12</v>
      </c>
      <c r="GD18" s="47">
        <f t="shared" si="110"/>
        <v>6069.720000000001</v>
      </c>
      <c r="GE18" s="47">
        <v>0.18</v>
      </c>
      <c r="GF18" s="31">
        <v>3506.6</v>
      </c>
      <c r="GG18" s="31">
        <v>12</v>
      </c>
      <c r="GH18" s="47">
        <f t="shared" si="111"/>
        <v>7574.255999999999</v>
      </c>
      <c r="GI18" s="47">
        <v>0.1</v>
      </c>
      <c r="GJ18" s="31">
        <v>5061.53</v>
      </c>
      <c r="GK18" s="31">
        <v>12</v>
      </c>
      <c r="GL18" s="47">
        <f t="shared" si="112"/>
        <v>6073.836</v>
      </c>
      <c r="GM18" s="47">
        <v>0.2</v>
      </c>
      <c r="GN18" s="31">
        <v>4373.5</v>
      </c>
      <c r="GO18" s="31">
        <v>12</v>
      </c>
      <c r="GP18" s="47">
        <f t="shared" si="113"/>
        <v>10496.400000000001</v>
      </c>
      <c r="GQ18" s="47">
        <v>0.16</v>
      </c>
      <c r="GR18" s="31">
        <v>2469.3</v>
      </c>
      <c r="GS18" s="31">
        <v>12</v>
      </c>
      <c r="GT18" s="47">
        <f t="shared" si="114"/>
        <v>4741.0560000000005</v>
      </c>
      <c r="GU18" s="47">
        <v>0.18</v>
      </c>
      <c r="GV18" s="31">
        <v>4255.3</v>
      </c>
      <c r="GW18" s="31">
        <v>12</v>
      </c>
      <c r="GX18" s="47">
        <f t="shared" si="115"/>
        <v>9191.448</v>
      </c>
      <c r="GY18" s="47">
        <v>0.18</v>
      </c>
      <c r="GZ18" s="31">
        <v>3617</v>
      </c>
      <c r="HA18" s="31">
        <v>12</v>
      </c>
      <c r="HB18" s="47">
        <f t="shared" si="116"/>
        <v>7812.719999999999</v>
      </c>
      <c r="HC18" s="47">
        <v>0.17</v>
      </c>
      <c r="HD18" s="31">
        <v>4963.38</v>
      </c>
      <c r="HE18" s="31">
        <v>12</v>
      </c>
      <c r="HF18" s="47">
        <f t="shared" si="117"/>
        <v>10125.2952</v>
      </c>
      <c r="HG18" s="47">
        <v>0.18</v>
      </c>
      <c r="HH18" s="31">
        <v>4257.8</v>
      </c>
      <c r="HI18" s="31">
        <v>12</v>
      </c>
      <c r="HJ18" s="47">
        <f t="shared" si="118"/>
        <v>9196.848</v>
      </c>
      <c r="HK18" s="41"/>
      <c r="HL18" s="41"/>
      <c r="HM18" s="47">
        <f aca="true" t="shared" si="142" ref="HM18:HM27">HJ18+HF18+HB18+GX18+GT18+GP18+GL18+GH18+GD18+FZ18+FV18+FR18+FN18+FJ18+FF18+FB18+EX18+ET18+EP18+EL18+EH18+ED18+DZ18+DV18+DR18+DN18+DJ18+DF18+DB18+CX18+CT18+CP18+CL18+CH18+CD18+BZ18+BV18+BQ18+BM18+BI18+BE18+BA18+AW18+AS18+AO18+AK18+AG18+AC18+Y18+U18+Q18+M18+I18+E18</f>
        <v>453470.71560000005</v>
      </c>
      <c r="HN18" s="41"/>
      <c r="HO18" s="41"/>
    </row>
    <row r="19" spans="1:223" ht="19.5" customHeight="1">
      <c r="A19" s="45" t="s">
        <v>125</v>
      </c>
      <c r="B19" s="45">
        <f>B20+B21+B22+B23+B24+B25+B26+B27</f>
        <v>1.4000000000000001</v>
      </c>
      <c r="C19" s="40">
        <v>4820.52</v>
      </c>
      <c r="D19" s="56">
        <v>12</v>
      </c>
      <c r="E19" s="59">
        <f>E20+E21+E22+E23+E24+E25+E26+E27</f>
        <v>80984.736</v>
      </c>
      <c r="F19" s="43">
        <f>F20+F21+F22+F23+F24+F25+F26+F27</f>
        <v>1.12</v>
      </c>
      <c r="G19" s="53">
        <v>6561.5</v>
      </c>
      <c r="H19" s="16">
        <v>12</v>
      </c>
      <c r="I19" s="46">
        <f aca="true" t="shared" si="143" ref="I19:N19">I20+I21+I22+I23+I24+I25+I26+I27</f>
        <v>88186.56</v>
      </c>
      <c r="J19" s="67">
        <f t="shared" si="143"/>
        <v>1.31</v>
      </c>
      <c r="K19" s="16">
        <v>12857.9</v>
      </c>
      <c r="L19" s="16">
        <v>12</v>
      </c>
      <c r="M19" s="65">
        <f t="shared" si="1"/>
        <v>202126.18800000002</v>
      </c>
      <c r="N19" s="43">
        <f t="shared" si="143"/>
        <v>1.2100000000000002</v>
      </c>
      <c r="O19" s="16">
        <v>6232.43</v>
      </c>
      <c r="P19" s="16">
        <v>12</v>
      </c>
      <c r="Q19" s="30">
        <f t="shared" si="2"/>
        <v>90494.88360000002</v>
      </c>
      <c r="R19" s="43">
        <f>R20+R21+R22+R23+R24+R25+R26+R27</f>
        <v>1.3</v>
      </c>
      <c r="S19" s="16">
        <v>8677.7</v>
      </c>
      <c r="T19" s="16">
        <v>12</v>
      </c>
      <c r="U19" s="30">
        <f t="shared" si="3"/>
        <v>135372.12000000002</v>
      </c>
      <c r="V19" s="43">
        <f>V20+V21+V22+V23+V24+V25+V26+V27</f>
        <v>1.24</v>
      </c>
      <c r="W19" s="16">
        <v>4261</v>
      </c>
      <c r="X19" s="16">
        <v>12</v>
      </c>
      <c r="Y19" s="30">
        <f t="shared" si="4"/>
        <v>63403.68000000001</v>
      </c>
      <c r="Z19" s="43">
        <f>Z20+Z21+Z22+Z23+Z24+Z25+Z26+Z27</f>
        <v>0.81</v>
      </c>
      <c r="AA19" s="16">
        <v>1932.8</v>
      </c>
      <c r="AB19" s="16">
        <v>12</v>
      </c>
      <c r="AC19" s="30">
        <f t="shared" si="5"/>
        <v>18786.816</v>
      </c>
      <c r="AD19" s="43">
        <f>AD20+AD21+AD22+AD23+AD24+AD25+AD26+AD27</f>
        <v>3.4999999999999996</v>
      </c>
      <c r="AE19" s="16">
        <v>5596.7</v>
      </c>
      <c r="AF19" s="16">
        <v>12</v>
      </c>
      <c r="AG19" s="71">
        <f>AG20+AG21+AG22+AG23+AG24+AG25+AG26+AG27</f>
        <v>205517.688</v>
      </c>
      <c r="AH19" s="43">
        <f>AH20+AH21+AH22+AH23+AH24+AH25+AH26+AH27</f>
        <v>1.43</v>
      </c>
      <c r="AI19" s="31">
        <v>4439</v>
      </c>
      <c r="AJ19" s="31">
        <v>12</v>
      </c>
      <c r="AK19" s="30">
        <f t="shared" si="6"/>
        <v>76173.23999999999</v>
      </c>
      <c r="AL19" s="43">
        <f>AL20+AL21+AL22+AL23+AL24+AL25+AL26+AL27</f>
        <v>1.33</v>
      </c>
      <c r="AM19" s="16">
        <v>7476.1</v>
      </c>
      <c r="AN19" s="16">
        <v>12</v>
      </c>
      <c r="AO19" s="25">
        <f>AO20+AO21+AO22+AO23+AO24+AO25+AO26+AO27</f>
        <v>119318.556</v>
      </c>
      <c r="AP19" s="43">
        <f>AP20+AP21+AP22+AP23+AP24+AP25+AP26+AP27</f>
        <v>1.25</v>
      </c>
      <c r="AQ19" s="16">
        <v>3592.72</v>
      </c>
      <c r="AR19" s="16">
        <v>12</v>
      </c>
      <c r="AS19" s="46">
        <f aca="true" t="shared" si="144" ref="AS19:AX19">AS20+AS21+AS22+AS23+AS24+AS25+AS26+AS27</f>
        <v>53890.8</v>
      </c>
      <c r="AT19" s="67">
        <f t="shared" si="144"/>
        <v>1.4299999999999997</v>
      </c>
      <c r="AU19" s="31">
        <v>2415.5</v>
      </c>
      <c r="AV19" s="31">
        <v>12</v>
      </c>
      <c r="AW19" s="46">
        <f t="shared" si="144"/>
        <v>41449.979999999996</v>
      </c>
      <c r="AX19" s="67">
        <f t="shared" si="144"/>
        <v>1.3900000000000001</v>
      </c>
      <c r="AY19" s="31">
        <v>2113.6</v>
      </c>
      <c r="AZ19" s="31">
        <v>12</v>
      </c>
      <c r="BA19" s="46">
        <f aca="true" t="shared" si="145" ref="BA19:BF19">BA20+BA21+BA22+BA23+BA24+BA25+BA26+BA27</f>
        <v>35254.848</v>
      </c>
      <c r="BB19" s="67">
        <f t="shared" si="145"/>
        <v>1.18</v>
      </c>
      <c r="BC19" s="31">
        <v>4420.42</v>
      </c>
      <c r="BD19" s="31">
        <v>12</v>
      </c>
      <c r="BE19" s="46">
        <f t="shared" si="145"/>
        <v>62593.14720000001</v>
      </c>
      <c r="BF19" s="67">
        <f t="shared" si="145"/>
        <v>1.6300000000000001</v>
      </c>
      <c r="BG19" s="31">
        <v>2466.32</v>
      </c>
      <c r="BH19" s="31">
        <v>12</v>
      </c>
      <c r="BI19" s="46">
        <f aca="true" t="shared" si="146" ref="BI19:BN19">BI20+BI21+BI22+BI23+BI24+BI25+BI26+BI27</f>
        <v>48241.2192</v>
      </c>
      <c r="BJ19" s="67">
        <f t="shared" si="146"/>
        <v>1.36</v>
      </c>
      <c r="BK19" s="31">
        <v>4344.7</v>
      </c>
      <c r="BL19" s="31">
        <v>12</v>
      </c>
      <c r="BM19" s="46">
        <f t="shared" si="146"/>
        <v>70905.504</v>
      </c>
      <c r="BN19" s="67">
        <f t="shared" si="146"/>
        <v>1.395</v>
      </c>
      <c r="BO19" s="31">
        <v>4299.57</v>
      </c>
      <c r="BP19" s="31">
        <v>12</v>
      </c>
      <c r="BQ19" s="46">
        <f aca="true" t="shared" si="147" ref="BQ19:BW19">BQ20+BQ21+BQ22+BQ23+BQ24+BQ25+BQ26+BQ27</f>
        <v>71974.8018</v>
      </c>
      <c r="BR19" s="30"/>
      <c r="BS19" s="67">
        <f t="shared" si="147"/>
        <v>1.3000000000000003</v>
      </c>
      <c r="BT19" s="31">
        <v>5278.3</v>
      </c>
      <c r="BU19" s="31">
        <v>12</v>
      </c>
      <c r="BV19" s="46">
        <f t="shared" si="147"/>
        <v>82341.48</v>
      </c>
      <c r="BW19" s="67">
        <f t="shared" si="147"/>
        <v>1.2790000000000001</v>
      </c>
      <c r="BX19" s="31">
        <v>3487.3</v>
      </c>
      <c r="BY19" s="31">
        <v>12</v>
      </c>
      <c r="BZ19" s="46">
        <f aca="true" t="shared" si="148" ref="BZ19:CE19">BZ20+BZ21+BZ22+BZ23+BZ24+BZ25+BZ26+BZ27</f>
        <v>53523.080400000006</v>
      </c>
      <c r="CA19" s="67">
        <f t="shared" si="148"/>
        <v>1.3199999999999998</v>
      </c>
      <c r="CB19" s="31">
        <v>4497.03</v>
      </c>
      <c r="CC19" s="31">
        <v>12</v>
      </c>
      <c r="CD19" s="46">
        <f t="shared" si="148"/>
        <v>71232.95520000001</v>
      </c>
      <c r="CE19" s="67">
        <f t="shared" si="148"/>
        <v>1.09</v>
      </c>
      <c r="CF19" s="31">
        <v>2657.75</v>
      </c>
      <c r="CG19" s="31">
        <v>12</v>
      </c>
      <c r="CH19" s="46">
        <f aca="true" t="shared" si="149" ref="CH19:CM19">CH20+CH21+CH22+CH23+CH24+CH25+CH26+CH27</f>
        <v>34763.37</v>
      </c>
      <c r="CI19" s="67">
        <f t="shared" si="149"/>
        <v>0.96</v>
      </c>
      <c r="CJ19" s="31">
        <v>8926.25</v>
      </c>
      <c r="CK19" s="31">
        <v>12</v>
      </c>
      <c r="CL19" s="46">
        <f t="shared" si="149"/>
        <v>102830.4</v>
      </c>
      <c r="CM19" s="67">
        <f t="shared" si="149"/>
        <v>1.1400000000000001</v>
      </c>
      <c r="CN19" s="31">
        <v>4367.5</v>
      </c>
      <c r="CO19" s="31">
        <v>12</v>
      </c>
      <c r="CP19" s="46">
        <f aca="true" t="shared" si="150" ref="CP19:CU19">CP20+CP21+CP22+CP23+CP24+CP25+CP26+CP27</f>
        <v>59747.4</v>
      </c>
      <c r="CQ19" s="67">
        <f t="shared" si="150"/>
        <v>1.1300000000000001</v>
      </c>
      <c r="CR19" s="31">
        <v>2519.2</v>
      </c>
      <c r="CS19" s="31">
        <v>12</v>
      </c>
      <c r="CT19" s="46">
        <f t="shared" si="150"/>
        <v>34160.352</v>
      </c>
      <c r="CU19" s="67">
        <f t="shared" si="150"/>
        <v>1.04</v>
      </c>
      <c r="CV19" s="31">
        <v>2750.66</v>
      </c>
      <c r="CW19" s="31">
        <v>12</v>
      </c>
      <c r="CX19" s="46">
        <f aca="true" t="shared" si="151" ref="CX19:DC19">CX20+CX21+CX22+CX23+CX24+CX25+CX26+CX27</f>
        <v>34328.2368</v>
      </c>
      <c r="CY19" s="67">
        <f t="shared" si="151"/>
        <v>0.8</v>
      </c>
      <c r="CZ19" s="31">
        <v>2386.8</v>
      </c>
      <c r="DA19" s="31">
        <v>12</v>
      </c>
      <c r="DB19" s="46">
        <f t="shared" si="151"/>
        <v>22913.279999999995</v>
      </c>
      <c r="DC19" s="67">
        <f t="shared" si="151"/>
        <v>1.2</v>
      </c>
      <c r="DD19" s="31">
        <v>2765.5</v>
      </c>
      <c r="DE19" s="31">
        <v>12</v>
      </c>
      <c r="DF19" s="46">
        <f aca="true" t="shared" si="152" ref="DF19:DK19">DF20+DF21+DF22+DF23+DF24+DF25+DF26+DF27</f>
        <v>39823.200000000004</v>
      </c>
      <c r="DG19" s="67">
        <f t="shared" si="152"/>
        <v>1.09</v>
      </c>
      <c r="DH19" s="31">
        <v>3354.75</v>
      </c>
      <c r="DI19" s="31">
        <v>12</v>
      </c>
      <c r="DJ19" s="46">
        <f t="shared" si="152"/>
        <v>43880.13</v>
      </c>
      <c r="DK19" s="46">
        <f t="shared" si="152"/>
        <v>1.12</v>
      </c>
      <c r="DL19" s="31">
        <v>4983.22</v>
      </c>
      <c r="DM19" s="31">
        <v>12</v>
      </c>
      <c r="DN19" s="46">
        <f aca="true" t="shared" si="153" ref="DN19:DS19">DN20+DN21+DN22+DN23+DN24+DN25+DN26+DN27</f>
        <v>66974.4768</v>
      </c>
      <c r="DO19" s="46">
        <f t="shared" si="153"/>
        <v>1.11</v>
      </c>
      <c r="DP19" s="31">
        <v>5714.22</v>
      </c>
      <c r="DQ19" s="31">
        <v>12</v>
      </c>
      <c r="DR19" s="46">
        <f t="shared" si="153"/>
        <v>76113.41040000001</v>
      </c>
      <c r="DS19" s="46">
        <f t="shared" si="153"/>
        <v>0.8400000000000001</v>
      </c>
      <c r="DT19" s="31">
        <v>5589.4</v>
      </c>
      <c r="DU19" s="31">
        <v>12</v>
      </c>
      <c r="DV19" s="46">
        <f aca="true" t="shared" si="154" ref="DV19:EA19">DV20+DV21+DV22+DV23+DV24+DV25+DV26+DV27</f>
        <v>56341.151999999995</v>
      </c>
      <c r="DW19" s="46">
        <f t="shared" si="154"/>
        <v>1.07</v>
      </c>
      <c r="DX19" s="31">
        <v>5178.32</v>
      </c>
      <c r="DY19" s="31">
        <v>12</v>
      </c>
      <c r="DZ19" s="46">
        <f t="shared" si="154"/>
        <v>66489.62879999999</v>
      </c>
      <c r="EA19" s="46">
        <f t="shared" si="154"/>
        <v>1.1</v>
      </c>
      <c r="EB19" s="31">
        <v>5894.35</v>
      </c>
      <c r="EC19" s="31">
        <v>12</v>
      </c>
      <c r="ED19" s="46">
        <f aca="true" t="shared" si="155" ref="ED19:EI19">ED20+ED21+ED22+ED23+ED24+ED25+ED26+ED27</f>
        <v>77805.42000000001</v>
      </c>
      <c r="EE19" s="46">
        <f t="shared" si="155"/>
        <v>1.09</v>
      </c>
      <c r="EF19" s="31">
        <v>4968.25</v>
      </c>
      <c r="EG19" s="31">
        <v>12</v>
      </c>
      <c r="EH19" s="46">
        <f t="shared" si="155"/>
        <v>64984.71</v>
      </c>
      <c r="EI19" s="46">
        <f t="shared" si="155"/>
        <v>3.44</v>
      </c>
      <c r="EJ19" s="31">
        <v>2832.1</v>
      </c>
      <c r="EK19" s="31">
        <v>12</v>
      </c>
      <c r="EL19" s="46">
        <f aca="true" t="shared" si="156" ref="EL19:EQ19">EL20+EL21+EL22+EL23+EL24+EL25+EL26+EL27</f>
        <v>104636.256</v>
      </c>
      <c r="EM19" s="46">
        <f t="shared" si="156"/>
        <v>0.84</v>
      </c>
      <c r="EN19" s="31">
        <v>901.3</v>
      </c>
      <c r="EO19" s="31">
        <v>12</v>
      </c>
      <c r="EP19" s="46">
        <f t="shared" si="156"/>
        <v>9085.104</v>
      </c>
      <c r="EQ19" s="46">
        <f t="shared" si="156"/>
        <v>0.5900000000000001</v>
      </c>
      <c r="ER19" s="31">
        <v>2856.14</v>
      </c>
      <c r="ES19" s="31">
        <v>12</v>
      </c>
      <c r="ET19" s="46">
        <f aca="true" t="shared" si="157" ref="ET19:EY19">ET20+ET21+ET22+ET23+ET24+ET25+ET26+ET27</f>
        <v>20221.4712</v>
      </c>
      <c r="EU19" s="46">
        <f t="shared" si="157"/>
        <v>1.45</v>
      </c>
      <c r="EV19" s="31">
        <v>2873.59</v>
      </c>
      <c r="EW19" s="31">
        <v>12</v>
      </c>
      <c r="EX19" s="46">
        <f t="shared" si="157"/>
        <v>50000.466000000015</v>
      </c>
      <c r="EY19" s="46">
        <f t="shared" si="157"/>
        <v>1.3900000000000003</v>
      </c>
      <c r="EZ19" s="31">
        <v>4438.2</v>
      </c>
      <c r="FA19" s="31">
        <v>12</v>
      </c>
      <c r="FB19" s="46">
        <f aca="true" t="shared" si="158" ref="FB19:FG19">FB20+FB21+FB22+FB23+FB24+FB25+FB26+FB27</f>
        <v>74029.17600000002</v>
      </c>
      <c r="FC19" s="46">
        <f t="shared" si="158"/>
        <v>1.25</v>
      </c>
      <c r="FD19" s="31">
        <v>2534.6</v>
      </c>
      <c r="FE19" s="31">
        <v>12</v>
      </c>
      <c r="FF19" s="46">
        <f t="shared" si="158"/>
        <v>38018.99999999999</v>
      </c>
      <c r="FG19" s="46">
        <f t="shared" si="158"/>
        <v>1.1800000000000002</v>
      </c>
      <c r="FH19" s="31">
        <v>2510.94</v>
      </c>
      <c r="FI19" s="31">
        <v>12</v>
      </c>
      <c r="FJ19" s="46">
        <f aca="true" t="shared" si="159" ref="FJ19:FO19">FJ20+FJ21+FJ22+FJ23+FJ24+FJ25+FJ26+FJ27</f>
        <v>35554.91039999999</v>
      </c>
      <c r="FK19" s="46">
        <f t="shared" si="159"/>
        <v>1.2800000000000002</v>
      </c>
      <c r="FL19" s="31">
        <v>4369.79</v>
      </c>
      <c r="FM19" s="31">
        <v>12</v>
      </c>
      <c r="FN19" s="46">
        <f t="shared" si="159"/>
        <v>67119.97439999999</v>
      </c>
      <c r="FO19" s="46">
        <f t="shared" si="159"/>
        <v>1.2000000000000002</v>
      </c>
      <c r="FP19" s="31">
        <v>2973.08</v>
      </c>
      <c r="FQ19" s="31">
        <v>12</v>
      </c>
      <c r="FR19" s="46">
        <f aca="true" t="shared" si="160" ref="FR19:FW19">FR20+FR21+FR22+FR23+FR24+FR25+FR26+FR27</f>
        <v>42812.352</v>
      </c>
      <c r="FS19" s="46">
        <f t="shared" si="160"/>
        <v>1.09</v>
      </c>
      <c r="FT19" s="31">
        <v>4959.94</v>
      </c>
      <c r="FU19" s="31">
        <v>12</v>
      </c>
      <c r="FV19" s="46">
        <f t="shared" si="160"/>
        <v>64876.0152</v>
      </c>
      <c r="FW19" s="46">
        <f t="shared" si="160"/>
        <v>1.17</v>
      </c>
      <c r="FX19" s="31">
        <v>4346.89</v>
      </c>
      <c r="FY19" s="31">
        <v>12</v>
      </c>
      <c r="FZ19" s="46">
        <f aca="true" t="shared" si="161" ref="FZ19:GE19">FZ20+FZ21+FZ22+FZ23+FZ24+FZ25+FZ26+FZ27</f>
        <v>61030.33560000001</v>
      </c>
      <c r="GA19" s="46">
        <f t="shared" si="161"/>
        <v>1.05</v>
      </c>
      <c r="GB19" s="31">
        <v>5058.1</v>
      </c>
      <c r="GC19" s="31">
        <v>12</v>
      </c>
      <c r="GD19" s="46">
        <f t="shared" si="161"/>
        <v>63732.06000000002</v>
      </c>
      <c r="GE19" s="46">
        <f t="shared" si="161"/>
        <v>1.1500000000000001</v>
      </c>
      <c r="GF19" s="31">
        <v>3506.6</v>
      </c>
      <c r="GG19" s="31">
        <v>12</v>
      </c>
      <c r="GH19" s="46">
        <f aca="true" t="shared" si="162" ref="GH19:GM19">GH20+GH21+GH22+GH23+GH24+GH25+GH26+GH27</f>
        <v>48391.08</v>
      </c>
      <c r="GI19" s="46">
        <f t="shared" si="162"/>
        <v>1.56</v>
      </c>
      <c r="GJ19" s="31">
        <v>5061.53</v>
      </c>
      <c r="GK19" s="31">
        <v>12</v>
      </c>
      <c r="GL19" s="46">
        <f t="shared" si="162"/>
        <v>94751.84160000001</v>
      </c>
      <c r="GM19" s="46">
        <f t="shared" si="162"/>
        <v>1.29</v>
      </c>
      <c r="GN19" s="31">
        <v>4373.5</v>
      </c>
      <c r="GO19" s="31">
        <v>12</v>
      </c>
      <c r="GP19" s="46">
        <f aca="true" t="shared" si="163" ref="GP19:GU19">GP20+GP21+GP22+GP23+GP24+GP25+GP26+GP27</f>
        <v>67701.78</v>
      </c>
      <c r="GQ19" s="46">
        <f t="shared" si="163"/>
        <v>1.1600000000000001</v>
      </c>
      <c r="GR19" s="31">
        <v>2469.3</v>
      </c>
      <c r="GS19" s="31">
        <v>12</v>
      </c>
      <c r="GT19" s="46">
        <f t="shared" si="163"/>
        <v>34372.656</v>
      </c>
      <c r="GU19" s="46">
        <f t="shared" si="163"/>
        <v>1.31</v>
      </c>
      <c r="GV19" s="31">
        <v>4255.3</v>
      </c>
      <c r="GW19" s="31">
        <v>12</v>
      </c>
      <c r="GX19" s="46">
        <f aca="true" t="shared" si="164" ref="GX19:HC19">GX20+GX21+GX22+GX23+GX24+GX25+GX26+GX27</f>
        <v>66893.316</v>
      </c>
      <c r="GY19" s="67">
        <f t="shared" si="164"/>
        <v>1.1860000000000002</v>
      </c>
      <c r="GZ19" s="31">
        <v>3617</v>
      </c>
      <c r="HA19" s="31">
        <v>12</v>
      </c>
      <c r="HB19" s="46">
        <f t="shared" si="164"/>
        <v>51477.144</v>
      </c>
      <c r="HC19" s="67">
        <f t="shared" si="164"/>
        <v>1.3300000000000003</v>
      </c>
      <c r="HD19" s="31">
        <v>4963.38</v>
      </c>
      <c r="HE19" s="31">
        <v>12</v>
      </c>
      <c r="HF19" s="46">
        <f aca="true" t="shared" si="165" ref="HF19:HO19">HF20+HF21+HF22+HF23+HF24+HF25+HF26+HF27</f>
        <v>79215.5448</v>
      </c>
      <c r="HG19" s="46">
        <f t="shared" si="165"/>
        <v>1.05</v>
      </c>
      <c r="HH19" s="31">
        <v>4257.8</v>
      </c>
      <c r="HI19" s="31">
        <v>12</v>
      </c>
      <c r="HJ19" s="46">
        <f t="shared" si="165"/>
        <v>53648.280000000006</v>
      </c>
      <c r="HK19" s="43">
        <f t="shared" si="165"/>
        <v>0</v>
      </c>
      <c r="HL19" s="43">
        <f t="shared" si="165"/>
        <v>0</v>
      </c>
      <c r="HM19" s="46">
        <f t="shared" si="165"/>
        <v>3580496.2134000002</v>
      </c>
      <c r="HN19" s="43">
        <f t="shared" si="165"/>
        <v>0</v>
      </c>
      <c r="HO19" s="43">
        <f t="shared" si="165"/>
        <v>0</v>
      </c>
    </row>
    <row r="20" spans="1:223" ht="13.5" customHeight="1">
      <c r="A20" s="44" t="s">
        <v>126</v>
      </c>
      <c r="B20" s="44">
        <v>0.1</v>
      </c>
      <c r="C20" s="40">
        <v>4820.52</v>
      </c>
      <c r="D20" s="40">
        <v>12</v>
      </c>
      <c r="E20" s="60">
        <f aca="true" t="shared" si="166" ref="E20:E27">B20*C20*D20</f>
        <v>5784.624000000001</v>
      </c>
      <c r="F20" s="41">
        <v>0.1</v>
      </c>
      <c r="G20" s="53">
        <v>6561.5</v>
      </c>
      <c r="H20" s="16">
        <v>12</v>
      </c>
      <c r="I20" s="41">
        <f aca="true" t="shared" si="167" ref="I20:I27">F20*G20*H20</f>
        <v>7873.800000000001</v>
      </c>
      <c r="J20" s="41">
        <v>0.01</v>
      </c>
      <c r="K20" s="16">
        <v>12857.9</v>
      </c>
      <c r="L20" s="16">
        <v>12</v>
      </c>
      <c r="M20" s="66">
        <f t="shared" si="1"/>
        <v>1542.948</v>
      </c>
      <c r="N20" s="41">
        <v>0.06</v>
      </c>
      <c r="O20" s="16">
        <v>6232.43</v>
      </c>
      <c r="P20" s="16">
        <v>12</v>
      </c>
      <c r="Q20" s="31">
        <f t="shared" si="2"/>
        <v>4487.3496000000005</v>
      </c>
      <c r="R20" s="41">
        <v>0.08</v>
      </c>
      <c r="S20" s="16">
        <v>8677.7</v>
      </c>
      <c r="T20" s="16">
        <v>12</v>
      </c>
      <c r="U20" s="31">
        <f t="shared" si="3"/>
        <v>8330.592</v>
      </c>
      <c r="V20" s="41">
        <v>0.08</v>
      </c>
      <c r="W20" s="16">
        <v>4261</v>
      </c>
      <c r="X20" s="16">
        <v>12</v>
      </c>
      <c r="Y20" s="31">
        <f t="shared" si="4"/>
        <v>4090.56</v>
      </c>
      <c r="Z20" s="41">
        <v>0</v>
      </c>
      <c r="AA20" s="16">
        <v>1932.8</v>
      </c>
      <c r="AB20" s="16">
        <v>12</v>
      </c>
      <c r="AC20" s="31">
        <f t="shared" si="5"/>
        <v>0</v>
      </c>
      <c r="AD20" s="41">
        <v>0.1</v>
      </c>
      <c r="AE20" s="16">
        <v>5596.7</v>
      </c>
      <c r="AF20" s="16">
        <v>12</v>
      </c>
      <c r="AG20" s="16">
        <f aca="true" t="shared" si="168" ref="AG20:AG27">AD20*AE20*AF20</f>
        <v>6716.039999999999</v>
      </c>
      <c r="AH20" s="41">
        <v>0.13</v>
      </c>
      <c r="AI20" s="31">
        <v>4439</v>
      </c>
      <c r="AJ20" s="31">
        <v>12</v>
      </c>
      <c r="AK20" s="31">
        <f t="shared" si="6"/>
        <v>6924.84</v>
      </c>
      <c r="AL20" s="41">
        <v>0</v>
      </c>
      <c r="AM20" s="16">
        <v>7476.1</v>
      </c>
      <c r="AN20" s="16">
        <v>12</v>
      </c>
      <c r="AO20" s="16">
        <f aca="true" t="shared" si="169" ref="AO20:AO28">AL20*AM20*AN20</f>
        <v>0</v>
      </c>
      <c r="AP20" s="41">
        <v>0.1</v>
      </c>
      <c r="AQ20" s="16">
        <v>3592.72</v>
      </c>
      <c r="AR20" s="16">
        <v>12</v>
      </c>
      <c r="AS20" s="47">
        <f aca="true" t="shared" si="170" ref="AS20:AS27">AP20*AQ20*AR20</f>
        <v>4311.264</v>
      </c>
      <c r="AT20" s="47">
        <v>0.08</v>
      </c>
      <c r="AU20" s="31">
        <v>2415.5</v>
      </c>
      <c r="AV20" s="31">
        <v>12</v>
      </c>
      <c r="AW20" s="47">
        <f aca="true" t="shared" si="171" ref="AW20:AW27">AV20*AU20*AT20</f>
        <v>2318.88</v>
      </c>
      <c r="AX20" s="47">
        <v>0.05</v>
      </c>
      <c r="AY20" s="31">
        <v>2113.6</v>
      </c>
      <c r="AZ20" s="31">
        <v>12</v>
      </c>
      <c r="BA20" s="47">
        <f aca="true" t="shared" si="172" ref="BA20:BA27">AZ20*AY20*AX20</f>
        <v>1268.1599999999999</v>
      </c>
      <c r="BB20" s="47">
        <v>0.05</v>
      </c>
      <c r="BC20" s="31">
        <v>4420.42</v>
      </c>
      <c r="BD20" s="31">
        <v>12</v>
      </c>
      <c r="BE20" s="47">
        <f aca="true" t="shared" si="173" ref="BE20:BE27">BD20*BC20*BB20</f>
        <v>2652.2520000000004</v>
      </c>
      <c r="BF20" s="47">
        <v>0.1</v>
      </c>
      <c r="BG20" s="31">
        <v>2466.32</v>
      </c>
      <c r="BH20" s="31">
        <v>12</v>
      </c>
      <c r="BI20" s="47">
        <f aca="true" t="shared" si="174" ref="BI20:BI27">BH20*BG20*BF20</f>
        <v>2959.5840000000007</v>
      </c>
      <c r="BJ20" s="47">
        <v>0.1</v>
      </c>
      <c r="BK20" s="31">
        <v>4344.7</v>
      </c>
      <c r="BL20" s="31">
        <v>12</v>
      </c>
      <c r="BM20" s="47">
        <f aca="true" t="shared" si="175" ref="BM20:BM27">BL20*BK20*BJ20</f>
        <v>5213.639999999999</v>
      </c>
      <c r="BN20" s="47">
        <v>0.08</v>
      </c>
      <c r="BO20" s="31">
        <v>4299.57</v>
      </c>
      <c r="BP20" s="31">
        <v>12</v>
      </c>
      <c r="BQ20" s="47">
        <f aca="true" t="shared" si="176" ref="BQ20:BQ27">BP20*BO20*BN20</f>
        <v>4127.5872</v>
      </c>
      <c r="BR20" s="30"/>
      <c r="BS20" s="47">
        <v>0.08</v>
      </c>
      <c r="BT20" s="31">
        <v>5278.3</v>
      </c>
      <c r="BU20" s="31">
        <v>12</v>
      </c>
      <c r="BV20" s="47">
        <f aca="true" t="shared" si="177" ref="BV20:BV27">BU20*BT20*BS20</f>
        <v>5067.168000000001</v>
      </c>
      <c r="BW20" s="47">
        <v>0.08</v>
      </c>
      <c r="BX20" s="31">
        <v>3487.3</v>
      </c>
      <c r="BY20" s="31">
        <v>12</v>
      </c>
      <c r="BZ20" s="47">
        <f aca="true" t="shared" si="178" ref="BZ20:BZ27">BY20*BX20*BW20</f>
        <v>3347.8080000000004</v>
      </c>
      <c r="CA20" s="47">
        <v>0.12</v>
      </c>
      <c r="CB20" s="31">
        <v>4497.03</v>
      </c>
      <c r="CC20" s="31">
        <v>12</v>
      </c>
      <c r="CD20" s="47">
        <f aca="true" t="shared" si="179" ref="CD20:CD27">CC20*CB20*CA20</f>
        <v>6475.723199999999</v>
      </c>
      <c r="CE20" s="47">
        <v>0.04</v>
      </c>
      <c r="CF20" s="31">
        <v>2657.75</v>
      </c>
      <c r="CG20" s="31">
        <v>12</v>
      </c>
      <c r="CH20" s="47">
        <f aca="true" t="shared" si="180" ref="CH20:CH27">CG20*CF20*CE20</f>
        <v>1275.72</v>
      </c>
      <c r="CI20" s="47">
        <v>0</v>
      </c>
      <c r="CJ20" s="31">
        <v>8926.25</v>
      </c>
      <c r="CK20" s="31">
        <v>12</v>
      </c>
      <c r="CL20" s="47">
        <f aca="true" t="shared" si="181" ref="CL20:CL27">CK20*CJ20*CI20</f>
        <v>0</v>
      </c>
      <c r="CM20" s="47">
        <v>0.07</v>
      </c>
      <c r="CN20" s="31">
        <v>4367.5</v>
      </c>
      <c r="CO20" s="31">
        <v>12</v>
      </c>
      <c r="CP20" s="47">
        <f aca="true" t="shared" si="182" ref="CP20:CP27">CO20*CN20*CM20</f>
        <v>3668.7000000000003</v>
      </c>
      <c r="CQ20" s="47">
        <v>0.07</v>
      </c>
      <c r="CR20" s="31">
        <v>2519.2</v>
      </c>
      <c r="CS20" s="31">
        <v>12</v>
      </c>
      <c r="CT20" s="47">
        <f aca="true" t="shared" si="183" ref="CT20:CT27">CS20*CR20*CQ20</f>
        <v>2116.128</v>
      </c>
      <c r="CU20" s="47">
        <v>0.05</v>
      </c>
      <c r="CV20" s="31">
        <v>2750.66</v>
      </c>
      <c r="CW20" s="31">
        <v>12</v>
      </c>
      <c r="CX20" s="47">
        <f aca="true" t="shared" si="184" ref="CX20:CX27">CW20*CV20*CU20</f>
        <v>1650.396</v>
      </c>
      <c r="CY20" s="47">
        <v>0.08</v>
      </c>
      <c r="CZ20" s="31">
        <v>2386.8</v>
      </c>
      <c r="DA20" s="31">
        <v>12</v>
      </c>
      <c r="DB20" s="47">
        <f aca="true" t="shared" si="185" ref="DB20:DB27">DA20*CZ20*CY20</f>
        <v>2291.3280000000004</v>
      </c>
      <c r="DC20" s="47">
        <v>0.06</v>
      </c>
      <c r="DD20" s="31">
        <v>2765.5</v>
      </c>
      <c r="DE20" s="31">
        <v>12</v>
      </c>
      <c r="DF20" s="47">
        <f aca="true" t="shared" si="186" ref="DF20:DF27">DE20*DD20*DC20</f>
        <v>1991.1599999999999</v>
      </c>
      <c r="DG20" s="47">
        <v>0.05</v>
      </c>
      <c r="DH20" s="31">
        <v>3354.75</v>
      </c>
      <c r="DI20" s="31">
        <v>12</v>
      </c>
      <c r="DJ20" s="47">
        <f aca="true" t="shared" si="187" ref="DJ20:DJ27">DI20*DH20*DG20</f>
        <v>2012.8500000000001</v>
      </c>
      <c r="DK20" s="47">
        <v>0.08</v>
      </c>
      <c r="DL20" s="31">
        <v>4983.22</v>
      </c>
      <c r="DM20" s="31">
        <v>12</v>
      </c>
      <c r="DN20" s="47">
        <f aca="true" t="shared" si="188" ref="DN20:DN27">DM20*DL20*DK20</f>
        <v>4783.8912</v>
      </c>
      <c r="DO20" s="47">
        <v>0.09</v>
      </c>
      <c r="DP20" s="31">
        <v>5714.22</v>
      </c>
      <c r="DQ20" s="31">
        <v>12</v>
      </c>
      <c r="DR20" s="47">
        <f aca="true" t="shared" si="189" ref="DR20:DR27">DQ20*DP20*DO20</f>
        <v>6171.357599999999</v>
      </c>
      <c r="DS20" s="47">
        <v>0.1</v>
      </c>
      <c r="DT20" s="31">
        <v>5589.4</v>
      </c>
      <c r="DU20" s="31">
        <v>12</v>
      </c>
      <c r="DV20" s="47">
        <f aca="true" t="shared" si="190" ref="DV20:DV27">DU20*DT20*DS20</f>
        <v>6707.279999999999</v>
      </c>
      <c r="DW20" s="47">
        <v>0.08</v>
      </c>
      <c r="DX20" s="31">
        <v>5178.32</v>
      </c>
      <c r="DY20" s="31">
        <v>12</v>
      </c>
      <c r="DZ20" s="47">
        <f aca="true" t="shared" si="191" ref="DZ20:DZ27">DY20*DX20*DW20</f>
        <v>4971.187199999999</v>
      </c>
      <c r="EA20" s="47">
        <v>0.09</v>
      </c>
      <c r="EB20" s="31">
        <v>5894.35</v>
      </c>
      <c r="EC20" s="31">
        <v>12</v>
      </c>
      <c r="ED20" s="47">
        <f aca="true" t="shared" si="192" ref="ED20:ED27">EC20*EB20*EA20</f>
        <v>6365.898000000001</v>
      </c>
      <c r="EE20" s="47">
        <v>0.08</v>
      </c>
      <c r="EF20" s="31">
        <v>4968.25</v>
      </c>
      <c r="EG20" s="31">
        <v>12</v>
      </c>
      <c r="EH20" s="47">
        <f aca="true" t="shared" si="193" ref="EH20:EH27">EG20*EF20*EE20</f>
        <v>4769.52</v>
      </c>
      <c r="EI20" s="47">
        <v>0</v>
      </c>
      <c r="EJ20" s="31">
        <v>2832.1</v>
      </c>
      <c r="EK20" s="31">
        <v>12</v>
      </c>
      <c r="EL20" s="47">
        <f aca="true" t="shared" si="194" ref="EL20:EL27">EK20*EJ20*EI20</f>
        <v>0</v>
      </c>
      <c r="EM20" s="47">
        <v>0</v>
      </c>
      <c r="EN20" s="31">
        <v>901.3</v>
      </c>
      <c r="EO20" s="31">
        <v>12</v>
      </c>
      <c r="EP20" s="47">
        <f aca="true" t="shared" si="195" ref="EP20:EP27">EO20*EN20*EM20</f>
        <v>0</v>
      </c>
      <c r="EQ20" s="47">
        <v>0</v>
      </c>
      <c r="ER20" s="31">
        <v>2856.14</v>
      </c>
      <c r="ES20" s="31">
        <v>12</v>
      </c>
      <c r="ET20" s="47">
        <f aca="true" t="shared" si="196" ref="ET20:ET27">ES20*ER20*EQ20</f>
        <v>0</v>
      </c>
      <c r="EU20" s="47">
        <v>0.09</v>
      </c>
      <c r="EV20" s="31">
        <v>2873.59</v>
      </c>
      <c r="EW20" s="31">
        <v>12</v>
      </c>
      <c r="EX20" s="47">
        <f aca="true" t="shared" si="197" ref="EX20:EX27">EW20*EV20*EU20</f>
        <v>3103.4772000000003</v>
      </c>
      <c r="EY20" s="47">
        <v>0.07</v>
      </c>
      <c r="EZ20" s="31">
        <v>4438.2</v>
      </c>
      <c r="FA20" s="31">
        <v>12</v>
      </c>
      <c r="FB20" s="47">
        <f aca="true" t="shared" si="198" ref="FB20:FB27">FA20*EZ20*EY20</f>
        <v>3728.0879999999997</v>
      </c>
      <c r="FC20" s="47">
        <v>0.11</v>
      </c>
      <c r="FD20" s="31">
        <v>2534.6</v>
      </c>
      <c r="FE20" s="31">
        <v>12</v>
      </c>
      <c r="FF20" s="47">
        <f aca="true" t="shared" si="199" ref="FF20:FF27">FE20*FD20*FC20</f>
        <v>3345.6719999999996</v>
      </c>
      <c r="FG20" s="47">
        <v>0.07</v>
      </c>
      <c r="FH20" s="31">
        <v>2510.94</v>
      </c>
      <c r="FI20" s="31">
        <v>12</v>
      </c>
      <c r="FJ20" s="47">
        <f aca="true" t="shared" si="200" ref="FJ20:FJ27">FI20*FH20*FG20</f>
        <v>2109.1896</v>
      </c>
      <c r="FK20" s="47">
        <v>0.1</v>
      </c>
      <c r="FL20" s="31">
        <v>4369.79</v>
      </c>
      <c r="FM20" s="31">
        <v>12</v>
      </c>
      <c r="FN20" s="47">
        <f aca="true" t="shared" si="201" ref="FN20:FN27">FM20*FL20*FK20</f>
        <v>5243.748</v>
      </c>
      <c r="FO20" s="47">
        <v>0.16</v>
      </c>
      <c r="FP20" s="31">
        <v>2973.08</v>
      </c>
      <c r="FQ20" s="31">
        <v>12</v>
      </c>
      <c r="FR20" s="47">
        <f aca="true" t="shared" si="202" ref="FR20:FR27">FQ20*FP20*FO20</f>
        <v>5708.3136</v>
      </c>
      <c r="FS20" s="47">
        <v>0.3</v>
      </c>
      <c r="FT20" s="31">
        <v>4959.94</v>
      </c>
      <c r="FU20" s="31">
        <v>12</v>
      </c>
      <c r="FV20" s="47">
        <f aca="true" t="shared" si="203" ref="FV20:FV27">FU20*FT20*FS20</f>
        <v>17855.784</v>
      </c>
      <c r="FW20" s="47">
        <v>0.08</v>
      </c>
      <c r="FX20" s="31">
        <v>4346.89</v>
      </c>
      <c r="FY20" s="31">
        <v>12</v>
      </c>
      <c r="FZ20" s="47">
        <f aca="true" t="shared" si="204" ref="FZ20:FZ27">FY20*FX20*FW20</f>
        <v>4173.014400000001</v>
      </c>
      <c r="GA20" s="47">
        <v>0.07</v>
      </c>
      <c r="GB20" s="31">
        <v>5058.1</v>
      </c>
      <c r="GC20" s="31">
        <v>12</v>
      </c>
      <c r="GD20" s="47">
        <f aca="true" t="shared" si="205" ref="GD20:GD27">GC20*GB20*GA20</f>
        <v>4248.804000000001</v>
      </c>
      <c r="GE20" s="47">
        <v>0.09</v>
      </c>
      <c r="GF20" s="31">
        <v>3506.6</v>
      </c>
      <c r="GG20" s="31">
        <v>12</v>
      </c>
      <c r="GH20" s="47">
        <f aca="true" t="shared" si="206" ref="GH20:GH27">GG20*GF20*GE20</f>
        <v>3787.1279999999997</v>
      </c>
      <c r="GI20" s="47">
        <v>0.14</v>
      </c>
      <c r="GJ20" s="31">
        <v>5061.53</v>
      </c>
      <c r="GK20" s="31">
        <v>12</v>
      </c>
      <c r="GL20" s="47">
        <f aca="true" t="shared" si="207" ref="GL20:GL27">GK20*GJ20*GI20</f>
        <v>8503.370400000002</v>
      </c>
      <c r="GM20" s="47">
        <v>0.08</v>
      </c>
      <c r="GN20" s="31">
        <v>4373.5</v>
      </c>
      <c r="GO20" s="31">
        <v>12</v>
      </c>
      <c r="GP20" s="47">
        <f aca="true" t="shared" si="208" ref="GP20:GP27">GO20*GN20*GM20</f>
        <v>4198.56</v>
      </c>
      <c r="GQ20" s="47">
        <v>0.12</v>
      </c>
      <c r="GR20" s="31">
        <v>2469.3</v>
      </c>
      <c r="GS20" s="31">
        <v>12</v>
      </c>
      <c r="GT20" s="47">
        <f aca="true" t="shared" si="209" ref="GT20:GT27">GS20*GR20*GQ20</f>
        <v>3555.792</v>
      </c>
      <c r="GU20" s="47">
        <v>0.1</v>
      </c>
      <c r="GV20" s="31">
        <v>4255.3</v>
      </c>
      <c r="GW20" s="31">
        <v>12</v>
      </c>
      <c r="GX20" s="47">
        <f aca="true" t="shared" si="210" ref="GX20:GX27">GW20*GV20*GU20</f>
        <v>5106.360000000001</v>
      </c>
      <c r="GY20" s="47">
        <v>0.1</v>
      </c>
      <c r="GZ20" s="31">
        <v>3617</v>
      </c>
      <c r="HA20" s="31">
        <v>12</v>
      </c>
      <c r="HB20" s="47">
        <f aca="true" t="shared" si="211" ref="HB20:HB27">HA20*GZ20*GY20</f>
        <v>4340.400000000001</v>
      </c>
      <c r="HC20" s="47">
        <v>0.09</v>
      </c>
      <c r="HD20" s="31">
        <v>4963.38</v>
      </c>
      <c r="HE20" s="31">
        <v>12</v>
      </c>
      <c r="HF20" s="47">
        <f aca="true" t="shared" si="212" ref="HF20:HF27">HE20*HD20*HC20</f>
        <v>5360.4504</v>
      </c>
      <c r="HG20" s="47">
        <v>0.04</v>
      </c>
      <c r="HH20" s="31">
        <v>4257.8</v>
      </c>
      <c r="HI20" s="31">
        <v>12</v>
      </c>
      <c r="HJ20" s="47">
        <f aca="true" t="shared" si="213" ref="HJ20:HJ27">HI20*HH20*HG20</f>
        <v>2043.7440000000004</v>
      </c>
      <c r="HK20" s="41"/>
      <c r="HL20" s="41"/>
      <c r="HM20" s="47">
        <f t="shared" si="142"/>
        <v>218680.13160000002</v>
      </c>
      <c r="HN20" s="41"/>
      <c r="HO20" s="41"/>
    </row>
    <row r="21" spans="1:223" ht="14.25" customHeight="1">
      <c r="A21" s="44" t="s">
        <v>127</v>
      </c>
      <c r="B21" s="44">
        <v>0.45</v>
      </c>
      <c r="C21" s="40">
        <v>4820.52</v>
      </c>
      <c r="D21" s="40">
        <v>12</v>
      </c>
      <c r="E21" s="60">
        <f t="shared" si="166"/>
        <v>26030.808000000005</v>
      </c>
      <c r="F21" s="41">
        <v>0.25</v>
      </c>
      <c r="G21" s="53">
        <v>6561.5</v>
      </c>
      <c r="H21" s="16">
        <v>12</v>
      </c>
      <c r="I21" s="41">
        <f t="shared" si="167"/>
        <v>19684.5</v>
      </c>
      <c r="J21" s="41">
        <v>0.1</v>
      </c>
      <c r="K21" s="16">
        <v>12857.9</v>
      </c>
      <c r="L21" s="16">
        <v>12</v>
      </c>
      <c r="M21" s="16">
        <f t="shared" si="1"/>
        <v>15429.48</v>
      </c>
      <c r="N21" s="41">
        <v>0.41</v>
      </c>
      <c r="O21" s="16">
        <v>6232.43</v>
      </c>
      <c r="P21" s="16">
        <v>12</v>
      </c>
      <c r="Q21" s="31">
        <f t="shared" si="2"/>
        <v>30663.5556</v>
      </c>
      <c r="R21" s="41">
        <v>0.42</v>
      </c>
      <c r="S21" s="16">
        <v>8677.7</v>
      </c>
      <c r="T21" s="16">
        <v>12</v>
      </c>
      <c r="U21" s="31">
        <f t="shared" si="3"/>
        <v>43735.608</v>
      </c>
      <c r="V21" s="41">
        <v>0.48</v>
      </c>
      <c r="W21" s="16">
        <v>4261</v>
      </c>
      <c r="X21" s="16">
        <v>12</v>
      </c>
      <c r="Y21" s="31">
        <f t="shared" si="4"/>
        <v>24543.36</v>
      </c>
      <c r="Z21" s="41">
        <v>0</v>
      </c>
      <c r="AA21" s="16">
        <v>1932.8</v>
      </c>
      <c r="AB21" s="16">
        <v>12</v>
      </c>
      <c r="AC21" s="31">
        <f t="shared" si="5"/>
        <v>0</v>
      </c>
      <c r="AD21" s="41">
        <v>0</v>
      </c>
      <c r="AE21" s="16">
        <v>5596.7</v>
      </c>
      <c r="AF21" s="16">
        <v>12</v>
      </c>
      <c r="AG21" s="16">
        <f t="shared" si="168"/>
        <v>0</v>
      </c>
      <c r="AH21" s="41">
        <v>0.45</v>
      </c>
      <c r="AI21" s="31">
        <v>4439</v>
      </c>
      <c r="AJ21" s="31">
        <v>12</v>
      </c>
      <c r="AK21" s="31">
        <f t="shared" si="6"/>
        <v>23970.6</v>
      </c>
      <c r="AL21" s="41">
        <v>0.22</v>
      </c>
      <c r="AM21" s="16">
        <v>7476.1</v>
      </c>
      <c r="AN21" s="16">
        <v>12</v>
      </c>
      <c r="AO21" s="16">
        <f t="shared" si="169"/>
        <v>19736.904000000002</v>
      </c>
      <c r="AP21" s="41">
        <v>0.3</v>
      </c>
      <c r="AQ21" s="16">
        <v>3592.72</v>
      </c>
      <c r="AR21" s="16">
        <v>12</v>
      </c>
      <c r="AS21" s="47">
        <f t="shared" si="170"/>
        <v>12933.791999999998</v>
      </c>
      <c r="AT21" s="47">
        <v>0.497</v>
      </c>
      <c r="AU21" s="31">
        <v>2415.5</v>
      </c>
      <c r="AV21" s="31">
        <v>12</v>
      </c>
      <c r="AW21" s="47">
        <f t="shared" si="171"/>
        <v>14406.042</v>
      </c>
      <c r="AX21" s="47">
        <v>0.4</v>
      </c>
      <c r="AY21" s="31">
        <v>2113.6</v>
      </c>
      <c r="AZ21" s="31">
        <v>12</v>
      </c>
      <c r="BA21" s="47">
        <f t="shared" si="172"/>
        <v>10145.279999999999</v>
      </c>
      <c r="BB21" s="47">
        <v>0.3</v>
      </c>
      <c r="BC21" s="31">
        <v>4420.42</v>
      </c>
      <c r="BD21" s="31">
        <v>12</v>
      </c>
      <c r="BE21" s="47">
        <f t="shared" si="173"/>
        <v>15913.511999999999</v>
      </c>
      <c r="BF21" s="47">
        <v>0.7</v>
      </c>
      <c r="BG21" s="31">
        <v>2466.32</v>
      </c>
      <c r="BH21" s="31">
        <v>12</v>
      </c>
      <c r="BI21" s="47">
        <f t="shared" si="174"/>
        <v>20717.088</v>
      </c>
      <c r="BJ21" s="47">
        <v>0.46</v>
      </c>
      <c r="BK21" s="31">
        <v>4344.7</v>
      </c>
      <c r="BL21" s="31">
        <v>12</v>
      </c>
      <c r="BM21" s="47">
        <f t="shared" si="175"/>
        <v>23982.744</v>
      </c>
      <c r="BN21" s="47">
        <v>0.5</v>
      </c>
      <c r="BO21" s="31">
        <v>4299.57</v>
      </c>
      <c r="BP21" s="31">
        <v>12</v>
      </c>
      <c r="BQ21" s="47">
        <f t="shared" si="176"/>
        <v>25797.42</v>
      </c>
      <c r="BR21" s="30"/>
      <c r="BS21" s="47">
        <v>0.4</v>
      </c>
      <c r="BT21" s="31">
        <v>5278.3</v>
      </c>
      <c r="BU21" s="31">
        <v>12</v>
      </c>
      <c r="BV21" s="47">
        <f t="shared" si="177"/>
        <v>25335.840000000004</v>
      </c>
      <c r="BW21" s="47">
        <v>0.39</v>
      </c>
      <c r="BX21" s="31">
        <v>3487.3</v>
      </c>
      <c r="BY21" s="31">
        <v>12</v>
      </c>
      <c r="BZ21" s="47">
        <f t="shared" si="178"/>
        <v>16320.564000000002</v>
      </c>
      <c r="CA21" s="47">
        <v>0.4</v>
      </c>
      <c r="CB21" s="31">
        <v>4497.03</v>
      </c>
      <c r="CC21" s="31">
        <v>12</v>
      </c>
      <c r="CD21" s="47">
        <f t="shared" si="179"/>
        <v>21585.744000000002</v>
      </c>
      <c r="CE21" s="47">
        <v>0.32</v>
      </c>
      <c r="CF21" s="31">
        <v>2657.75</v>
      </c>
      <c r="CG21" s="31">
        <v>12</v>
      </c>
      <c r="CH21" s="47">
        <f t="shared" si="180"/>
        <v>10205.76</v>
      </c>
      <c r="CI21" s="47">
        <v>0.1</v>
      </c>
      <c r="CJ21" s="31">
        <v>8926.25</v>
      </c>
      <c r="CK21" s="31">
        <v>12</v>
      </c>
      <c r="CL21" s="47">
        <f t="shared" si="181"/>
        <v>10711.5</v>
      </c>
      <c r="CM21" s="47">
        <v>0.32</v>
      </c>
      <c r="CN21" s="31">
        <v>4367.5</v>
      </c>
      <c r="CO21" s="31">
        <v>12</v>
      </c>
      <c r="CP21" s="47">
        <f t="shared" si="182"/>
        <v>16771.2</v>
      </c>
      <c r="CQ21" s="47">
        <v>0.3</v>
      </c>
      <c r="CR21" s="31">
        <v>2519.2</v>
      </c>
      <c r="CS21" s="31">
        <v>12</v>
      </c>
      <c r="CT21" s="47">
        <f t="shared" si="183"/>
        <v>9069.119999999999</v>
      </c>
      <c r="CU21" s="47">
        <v>0.32</v>
      </c>
      <c r="CV21" s="31">
        <v>2750.66</v>
      </c>
      <c r="CW21" s="31">
        <v>12</v>
      </c>
      <c r="CX21" s="47">
        <f t="shared" si="184"/>
        <v>10562.5344</v>
      </c>
      <c r="CY21" s="47">
        <v>0.26</v>
      </c>
      <c r="CZ21" s="31">
        <v>2386.8</v>
      </c>
      <c r="DA21" s="31">
        <v>12</v>
      </c>
      <c r="DB21" s="47">
        <f t="shared" si="185"/>
        <v>7446.816000000001</v>
      </c>
      <c r="DC21" s="47">
        <v>0.39</v>
      </c>
      <c r="DD21" s="31">
        <v>2765.5</v>
      </c>
      <c r="DE21" s="31">
        <v>12</v>
      </c>
      <c r="DF21" s="47">
        <f t="shared" si="186"/>
        <v>12942.54</v>
      </c>
      <c r="DG21" s="47">
        <v>0.31</v>
      </c>
      <c r="DH21" s="31">
        <v>3354.75</v>
      </c>
      <c r="DI21" s="31">
        <v>12</v>
      </c>
      <c r="DJ21" s="47">
        <f t="shared" si="187"/>
        <v>12479.67</v>
      </c>
      <c r="DK21" s="47">
        <v>0.3</v>
      </c>
      <c r="DL21" s="31">
        <v>4983.22</v>
      </c>
      <c r="DM21" s="31">
        <v>12</v>
      </c>
      <c r="DN21" s="47">
        <f t="shared" si="188"/>
        <v>17939.592</v>
      </c>
      <c r="DO21" s="47">
        <v>0.25</v>
      </c>
      <c r="DP21" s="31">
        <v>5714.22</v>
      </c>
      <c r="DQ21" s="31">
        <v>12</v>
      </c>
      <c r="DR21" s="47">
        <f t="shared" si="189"/>
        <v>17142.66</v>
      </c>
      <c r="DS21" s="47">
        <v>0.32</v>
      </c>
      <c r="DT21" s="31">
        <v>5589.4</v>
      </c>
      <c r="DU21" s="31">
        <v>12</v>
      </c>
      <c r="DV21" s="47">
        <f t="shared" si="190"/>
        <v>21463.296</v>
      </c>
      <c r="DW21" s="47">
        <v>0.22</v>
      </c>
      <c r="DX21" s="31">
        <v>5178.32</v>
      </c>
      <c r="DY21" s="31">
        <v>12</v>
      </c>
      <c r="DZ21" s="47">
        <f t="shared" si="191"/>
        <v>13670.764799999999</v>
      </c>
      <c r="EA21" s="47">
        <v>0.27</v>
      </c>
      <c r="EB21" s="31">
        <v>5894.35</v>
      </c>
      <c r="EC21" s="31">
        <v>12</v>
      </c>
      <c r="ED21" s="47">
        <f t="shared" si="192"/>
        <v>19097.694000000003</v>
      </c>
      <c r="EE21" s="47">
        <v>0.27</v>
      </c>
      <c r="EF21" s="31">
        <v>4968.25</v>
      </c>
      <c r="EG21" s="31">
        <v>12</v>
      </c>
      <c r="EH21" s="47">
        <f t="shared" si="193"/>
        <v>16097.130000000001</v>
      </c>
      <c r="EI21" s="47">
        <v>0</v>
      </c>
      <c r="EJ21" s="31">
        <v>2832.1</v>
      </c>
      <c r="EK21" s="31">
        <v>12</v>
      </c>
      <c r="EL21" s="47">
        <f t="shared" si="194"/>
        <v>0</v>
      </c>
      <c r="EM21" s="47">
        <v>0</v>
      </c>
      <c r="EN21" s="31">
        <v>901.3</v>
      </c>
      <c r="EO21" s="31">
        <v>12</v>
      </c>
      <c r="EP21" s="47">
        <f t="shared" si="195"/>
        <v>0</v>
      </c>
      <c r="EQ21" s="47">
        <v>0</v>
      </c>
      <c r="ER21" s="31">
        <v>2856.14</v>
      </c>
      <c r="ES21" s="31">
        <v>12</v>
      </c>
      <c r="ET21" s="47">
        <f t="shared" si="196"/>
        <v>0</v>
      </c>
      <c r="EU21" s="47">
        <v>0.55</v>
      </c>
      <c r="EV21" s="31">
        <v>2873.59</v>
      </c>
      <c r="EW21" s="31">
        <v>12</v>
      </c>
      <c r="EX21" s="47">
        <f t="shared" si="197"/>
        <v>18965.694000000003</v>
      </c>
      <c r="EY21" s="47">
        <v>0.56</v>
      </c>
      <c r="EZ21" s="31">
        <v>4438.2</v>
      </c>
      <c r="FA21" s="31">
        <v>12</v>
      </c>
      <c r="FB21" s="47">
        <f t="shared" si="198"/>
        <v>29824.703999999998</v>
      </c>
      <c r="FC21" s="47">
        <v>0.33</v>
      </c>
      <c r="FD21" s="31">
        <v>2534.6</v>
      </c>
      <c r="FE21" s="31">
        <v>12</v>
      </c>
      <c r="FF21" s="47">
        <f t="shared" si="199"/>
        <v>10037.016</v>
      </c>
      <c r="FG21" s="47">
        <v>0.4</v>
      </c>
      <c r="FH21" s="31">
        <v>2510.94</v>
      </c>
      <c r="FI21" s="31">
        <v>12</v>
      </c>
      <c r="FJ21" s="47">
        <f t="shared" si="200"/>
        <v>12052.512</v>
      </c>
      <c r="FK21" s="47">
        <v>0.41</v>
      </c>
      <c r="FL21" s="31">
        <v>4369.79</v>
      </c>
      <c r="FM21" s="31">
        <v>12</v>
      </c>
      <c r="FN21" s="47">
        <f t="shared" si="201"/>
        <v>21499.366799999996</v>
      </c>
      <c r="FO21" s="47">
        <v>0.27</v>
      </c>
      <c r="FP21" s="31">
        <v>2973.08</v>
      </c>
      <c r="FQ21" s="31">
        <v>12</v>
      </c>
      <c r="FR21" s="47">
        <f t="shared" si="202"/>
        <v>9632.7792</v>
      </c>
      <c r="FS21" s="47">
        <v>0.25</v>
      </c>
      <c r="FT21" s="31">
        <v>4959.94</v>
      </c>
      <c r="FU21" s="31">
        <v>12</v>
      </c>
      <c r="FV21" s="47">
        <f t="shared" si="203"/>
        <v>14879.82</v>
      </c>
      <c r="FW21" s="47">
        <v>0.26</v>
      </c>
      <c r="FX21" s="31">
        <v>4346.89</v>
      </c>
      <c r="FY21" s="31">
        <v>12</v>
      </c>
      <c r="FZ21" s="47">
        <f t="shared" si="204"/>
        <v>13562.296800000002</v>
      </c>
      <c r="GA21" s="47">
        <v>0.25</v>
      </c>
      <c r="GB21" s="31">
        <v>5058.1</v>
      </c>
      <c r="GC21" s="31">
        <v>12</v>
      </c>
      <c r="GD21" s="47">
        <f t="shared" si="205"/>
        <v>15174.300000000001</v>
      </c>
      <c r="GE21" s="47">
        <v>0.18</v>
      </c>
      <c r="GF21" s="31">
        <v>3506.6</v>
      </c>
      <c r="GG21" s="31">
        <v>12</v>
      </c>
      <c r="GH21" s="47">
        <f t="shared" si="206"/>
        <v>7574.255999999999</v>
      </c>
      <c r="GI21" s="47">
        <v>0.56</v>
      </c>
      <c r="GJ21" s="31">
        <v>5061.53</v>
      </c>
      <c r="GK21" s="31">
        <v>12</v>
      </c>
      <c r="GL21" s="47">
        <f t="shared" si="207"/>
        <v>34013.48160000001</v>
      </c>
      <c r="GM21" s="47">
        <v>0.42</v>
      </c>
      <c r="GN21" s="31">
        <v>4373.5</v>
      </c>
      <c r="GO21" s="31">
        <v>12</v>
      </c>
      <c r="GP21" s="47">
        <f t="shared" si="208"/>
        <v>22042.44</v>
      </c>
      <c r="GQ21" s="47">
        <v>0.28</v>
      </c>
      <c r="GR21" s="31">
        <v>2469.3</v>
      </c>
      <c r="GS21" s="31">
        <v>12</v>
      </c>
      <c r="GT21" s="47">
        <f t="shared" si="209"/>
        <v>8296.848000000002</v>
      </c>
      <c r="GU21" s="47">
        <v>0.47</v>
      </c>
      <c r="GV21" s="31">
        <v>4255.3</v>
      </c>
      <c r="GW21" s="31">
        <v>12</v>
      </c>
      <c r="GX21" s="47">
        <f t="shared" si="210"/>
        <v>23999.892</v>
      </c>
      <c r="GY21" s="47">
        <v>0.35</v>
      </c>
      <c r="GZ21" s="31">
        <v>3617</v>
      </c>
      <c r="HA21" s="31">
        <v>12</v>
      </c>
      <c r="HB21" s="47">
        <f t="shared" si="211"/>
        <v>15191.4</v>
      </c>
      <c r="HC21" s="47">
        <v>0.31</v>
      </c>
      <c r="HD21" s="31">
        <v>4963.38</v>
      </c>
      <c r="HE21" s="31">
        <v>12</v>
      </c>
      <c r="HF21" s="47">
        <f t="shared" si="212"/>
        <v>18463.7736</v>
      </c>
      <c r="HG21" s="47">
        <v>0.29</v>
      </c>
      <c r="HH21" s="31">
        <v>4257.8</v>
      </c>
      <c r="HI21" s="31">
        <v>12</v>
      </c>
      <c r="HJ21" s="47">
        <f t="shared" si="213"/>
        <v>14817.144</v>
      </c>
      <c r="HK21" s="41"/>
      <c r="HL21" s="41"/>
      <c r="HM21" s="47">
        <f t="shared" si="142"/>
        <v>876560.8427999999</v>
      </c>
      <c r="HN21" s="41"/>
      <c r="HO21" s="41"/>
    </row>
    <row r="22" spans="1:223" ht="14.25" customHeight="1">
      <c r="A22" s="44" t="s">
        <v>128</v>
      </c>
      <c r="B22" s="44">
        <v>0.65</v>
      </c>
      <c r="C22" s="40">
        <v>4820.52</v>
      </c>
      <c r="D22" s="40">
        <v>12</v>
      </c>
      <c r="E22" s="60">
        <f t="shared" si="166"/>
        <v>37600.056000000004</v>
      </c>
      <c r="F22" s="41">
        <v>0.65</v>
      </c>
      <c r="G22" s="53">
        <v>6561.5</v>
      </c>
      <c r="H22" s="16">
        <v>12</v>
      </c>
      <c r="I22" s="47">
        <f t="shared" si="167"/>
        <v>51179.700000000004</v>
      </c>
      <c r="J22" s="41">
        <v>0.65</v>
      </c>
      <c r="K22" s="16">
        <v>12857.9</v>
      </c>
      <c r="L22" s="16">
        <v>12</v>
      </c>
      <c r="M22" s="16">
        <f t="shared" si="1"/>
        <v>100291.62</v>
      </c>
      <c r="N22" s="41">
        <v>0.57</v>
      </c>
      <c r="O22" s="16">
        <v>6232.43</v>
      </c>
      <c r="P22" s="16">
        <v>12</v>
      </c>
      <c r="Q22" s="31">
        <f t="shared" si="2"/>
        <v>42629.8212</v>
      </c>
      <c r="R22" s="41">
        <v>0.65</v>
      </c>
      <c r="S22" s="16">
        <v>8677.7</v>
      </c>
      <c r="T22" s="16">
        <v>12</v>
      </c>
      <c r="U22" s="31">
        <f t="shared" si="3"/>
        <v>67686.06000000001</v>
      </c>
      <c r="V22" s="41">
        <v>0.55</v>
      </c>
      <c r="W22" s="16">
        <v>4261</v>
      </c>
      <c r="X22" s="16">
        <v>12</v>
      </c>
      <c r="Y22" s="31">
        <f t="shared" si="4"/>
        <v>28122.600000000002</v>
      </c>
      <c r="Z22" s="41">
        <v>0.65</v>
      </c>
      <c r="AA22" s="16">
        <v>1932.8</v>
      </c>
      <c r="AB22" s="16">
        <v>12</v>
      </c>
      <c r="AC22" s="31">
        <f t="shared" si="5"/>
        <v>15075.84</v>
      </c>
      <c r="AD22" s="41">
        <v>0.6</v>
      </c>
      <c r="AE22" s="16">
        <v>5596.7</v>
      </c>
      <c r="AF22" s="16">
        <v>12</v>
      </c>
      <c r="AG22" s="31">
        <f t="shared" si="168"/>
        <v>40296.24</v>
      </c>
      <c r="AH22" s="41">
        <v>0.65</v>
      </c>
      <c r="AI22" s="31">
        <v>4439</v>
      </c>
      <c r="AJ22" s="31">
        <v>12</v>
      </c>
      <c r="AK22" s="31">
        <f t="shared" si="6"/>
        <v>34624.2</v>
      </c>
      <c r="AL22" s="41">
        <v>0.65</v>
      </c>
      <c r="AM22" s="16">
        <v>7476.1</v>
      </c>
      <c r="AN22" s="16">
        <v>12</v>
      </c>
      <c r="AO22" s="16">
        <f t="shared" si="169"/>
        <v>58313.58</v>
      </c>
      <c r="AP22" s="41">
        <v>0.65</v>
      </c>
      <c r="AQ22" s="16">
        <v>3592.72</v>
      </c>
      <c r="AR22" s="16">
        <v>12</v>
      </c>
      <c r="AS22" s="47">
        <f t="shared" si="170"/>
        <v>28023.216</v>
      </c>
      <c r="AT22" s="47">
        <v>0.65</v>
      </c>
      <c r="AU22" s="31">
        <v>2415.5</v>
      </c>
      <c r="AV22" s="31">
        <v>12</v>
      </c>
      <c r="AW22" s="47">
        <f t="shared" si="171"/>
        <v>18840.9</v>
      </c>
      <c r="AX22" s="47">
        <v>0.65</v>
      </c>
      <c r="AY22" s="31">
        <v>2113.6</v>
      </c>
      <c r="AZ22" s="31">
        <v>12</v>
      </c>
      <c r="BA22" s="47">
        <f t="shared" si="172"/>
        <v>16486.079999999998</v>
      </c>
      <c r="BB22" s="47">
        <v>0.65</v>
      </c>
      <c r="BC22" s="31">
        <v>4420.42</v>
      </c>
      <c r="BD22" s="31">
        <v>12</v>
      </c>
      <c r="BE22" s="47">
        <f t="shared" si="173"/>
        <v>34479.276000000005</v>
      </c>
      <c r="BF22" s="47">
        <v>0.65</v>
      </c>
      <c r="BG22" s="31">
        <v>2466.32</v>
      </c>
      <c r="BH22" s="31">
        <v>12</v>
      </c>
      <c r="BI22" s="47">
        <f t="shared" si="174"/>
        <v>19237.296000000002</v>
      </c>
      <c r="BJ22" s="47">
        <v>0.65</v>
      </c>
      <c r="BK22" s="31">
        <v>4344.7</v>
      </c>
      <c r="BL22" s="31">
        <v>12</v>
      </c>
      <c r="BM22" s="47">
        <f t="shared" si="175"/>
        <v>33888.659999999996</v>
      </c>
      <c r="BN22" s="47">
        <v>0.65</v>
      </c>
      <c r="BO22" s="31">
        <v>4299.57</v>
      </c>
      <c r="BP22" s="31">
        <v>12</v>
      </c>
      <c r="BQ22" s="47">
        <f t="shared" si="176"/>
        <v>33536.646</v>
      </c>
      <c r="BR22" s="30"/>
      <c r="BS22" s="47">
        <v>0.65</v>
      </c>
      <c r="BT22" s="31">
        <v>5278.3</v>
      </c>
      <c r="BU22" s="31">
        <v>12</v>
      </c>
      <c r="BV22" s="47">
        <f t="shared" si="177"/>
        <v>41170.740000000005</v>
      </c>
      <c r="BW22" s="47">
        <v>0.65</v>
      </c>
      <c r="BX22" s="31">
        <v>3487.3</v>
      </c>
      <c r="BY22" s="31">
        <v>12</v>
      </c>
      <c r="BZ22" s="47">
        <f t="shared" si="178"/>
        <v>27200.940000000006</v>
      </c>
      <c r="CA22" s="47">
        <v>0.65</v>
      </c>
      <c r="CB22" s="31">
        <v>4497.03</v>
      </c>
      <c r="CC22" s="31">
        <v>12</v>
      </c>
      <c r="CD22" s="47">
        <f t="shared" si="179"/>
        <v>35076.834</v>
      </c>
      <c r="CE22" s="47">
        <v>0.65</v>
      </c>
      <c r="CF22" s="31">
        <v>2657.75</v>
      </c>
      <c r="CG22" s="31">
        <v>12</v>
      </c>
      <c r="CH22" s="47">
        <f t="shared" si="180"/>
        <v>20730.45</v>
      </c>
      <c r="CI22" s="47">
        <v>0.65</v>
      </c>
      <c r="CJ22" s="31">
        <v>8926.25</v>
      </c>
      <c r="CK22" s="31">
        <v>12</v>
      </c>
      <c r="CL22" s="47">
        <f t="shared" si="181"/>
        <v>69624.75</v>
      </c>
      <c r="CM22" s="47">
        <v>0.65</v>
      </c>
      <c r="CN22" s="31">
        <v>4367.5</v>
      </c>
      <c r="CO22" s="31">
        <v>12</v>
      </c>
      <c r="CP22" s="47">
        <f t="shared" si="182"/>
        <v>34066.5</v>
      </c>
      <c r="CQ22" s="47">
        <v>0.65</v>
      </c>
      <c r="CR22" s="31">
        <v>2519.2</v>
      </c>
      <c r="CS22" s="31">
        <v>12</v>
      </c>
      <c r="CT22" s="47">
        <f t="shared" si="183"/>
        <v>19649.76</v>
      </c>
      <c r="CU22" s="47">
        <v>0.51</v>
      </c>
      <c r="CV22" s="31">
        <v>2750.66</v>
      </c>
      <c r="CW22" s="31">
        <v>12</v>
      </c>
      <c r="CX22" s="47">
        <f t="shared" si="184"/>
        <v>16834.0392</v>
      </c>
      <c r="CY22" s="47">
        <v>0.3</v>
      </c>
      <c r="CZ22" s="31">
        <v>2386.8</v>
      </c>
      <c r="DA22" s="31">
        <v>12</v>
      </c>
      <c r="DB22" s="47">
        <f t="shared" si="185"/>
        <v>8592.48</v>
      </c>
      <c r="DC22" s="47">
        <v>0.65</v>
      </c>
      <c r="DD22" s="31">
        <v>2765.5</v>
      </c>
      <c r="DE22" s="31">
        <v>12</v>
      </c>
      <c r="DF22" s="47">
        <f t="shared" si="186"/>
        <v>21570.9</v>
      </c>
      <c r="DG22" s="47">
        <v>0.65</v>
      </c>
      <c r="DH22" s="31">
        <v>3354.75</v>
      </c>
      <c r="DI22" s="31">
        <v>12</v>
      </c>
      <c r="DJ22" s="47">
        <f t="shared" si="187"/>
        <v>26167.05</v>
      </c>
      <c r="DK22" s="47">
        <v>0.65</v>
      </c>
      <c r="DL22" s="31">
        <v>4983.22</v>
      </c>
      <c r="DM22" s="31">
        <v>12</v>
      </c>
      <c r="DN22" s="47">
        <f t="shared" si="188"/>
        <v>38869.116</v>
      </c>
      <c r="DO22" s="47">
        <v>0.65</v>
      </c>
      <c r="DP22" s="31">
        <v>5714.22</v>
      </c>
      <c r="DQ22" s="31">
        <v>12</v>
      </c>
      <c r="DR22" s="47">
        <f t="shared" si="189"/>
        <v>44570.916000000005</v>
      </c>
      <c r="DS22" s="47">
        <v>0.35</v>
      </c>
      <c r="DT22" s="31">
        <v>5589.4</v>
      </c>
      <c r="DU22" s="31">
        <v>12</v>
      </c>
      <c r="DV22" s="47">
        <f t="shared" si="190"/>
        <v>23475.479999999996</v>
      </c>
      <c r="DW22" s="47">
        <v>0.65</v>
      </c>
      <c r="DX22" s="31">
        <v>5178.32</v>
      </c>
      <c r="DY22" s="31">
        <v>12</v>
      </c>
      <c r="DZ22" s="47">
        <f t="shared" si="191"/>
        <v>40390.896</v>
      </c>
      <c r="EA22" s="47">
        <v>0.65</v>
      </c>
      <c r="EB22" s="31">
        <v>5894.35</v>
      </c>
      <c r="EC22" s="31">
        <v>12</v>
      </c>
      <c r="ED22" s="47">
        <f t="shared" si="192"/>
        <v>45975.93000000001</v>
      </c>
      <c r="EE22" s="47">
        <v>0.65</v>
      </c>
      <c r="EF22" s="31">
        <v>4968.25</v>
      </c>
      <c r="EG22" s="31">
        <v>12</v>
      </c>
      <c r="EH22" s="47">
        <f t="shared" si="193"/>
        <v>38752.35</v>
      </c>
      <c r="EI22" s="47">
        <v>0.3</v>
      </c>
      <c r="EJ22" s="31">
        <v>2832.1</v>
      </c>
      <c r="EK22" s="31">
        <v>12</v>
      </c>
      <c r="EL22" s="47">
        <f t="shared" si="194"/>
        <v>10195.56</v>
      </c>
      <c r="EM22" s="47">
        <v>0.65</v>
      </c>
      <c r="EN22" s="31">
        <v>901.3</v>
      </c>
      <c r="EO22" s="31">
        <v>12</v>
      </c>
      <c r="EP22" s="47">
        <f t="shared" si="195"/>
        <v>7030.139999999999</v>
      </c>
      <c r="EQ22" s="47">
        <v>0.35</v>
      </c>
      <c r="ER22" s="31">
        <v>2856.14</v>
      </c>
      <c r="ES22" s="31">
        <v>12</v>
      </c>
      <c r="ET22" s="47">
        <f t="shared" si="196"/>
        <v>11995.787999999999</v>
      </c>
      <c r="EU22" s="47">
        <v>0.65</v>
      </c>
      <c r="EV22" s="31">
        <v>2873.59</v>
      </c>
      <c r="EW22" s="31">
        <v>12</v>
      </c>
      <c r="EX22" s="47">
        <f t="shared" si="197"/>
        <v>22414.002</v>
      </c>
      <c r="EY22" s="47">
        <v>0.65</v>
      </c>
      <c r="EZ22" s="31">
        <v>4438.2</v>
      </c>
      <c r="FA22" s="31">
        <v>12</v>
      </c>
      <c r="FB22" s="47">
        <f t="shared" si="198"/>
        <v>34617.96</v>
      </c>
      <c r="FC22" s="47">
        <v>0.65</v>
      </c>
      <c r="FD22" s="31">
        <v>2534.6</v>
      </c>
      <c r="FE22" s="31">
        <v>12</v>
      </c>
      <c r="FF22" s="47">
        <f t="shared" si="199"/>
        <v>19769.879999999997</v>
      </c>
      <c r="FG22" s="47">
        <v>0.65</v>
      </c>
      <c r="FH22" s="31">
        <v>2510.94</v>
      </c>
      <c r="FI22" s="31">
        <v>12</v>
      </c>
      <c r="FJ22" s="47">
        <f t="shared" si="200"/>
        <v>19585.332</v>
      </c>
      <c r="FK22" s="47">
        <v>0.65</v>
      </c>
      <c r="FL22" s="31">
        <v>4369.79</v>
      </c>
      <c r="FM22" s="31">
        <v>12</v>
      </c>
      <c r="FN22" s="47">
        <f t="shared" si="201"/>
        <v>34084.362</v>
      </c>
      <c r="FO22" s="47">
        <v>0.65</v>
      </c>
      <c r="FP22" s="31">
        <v>2973.08</v>
      </c>
      <c r="FQ22" s="31">
        <v>12</v>
      </c>
      <c r="FR22" s="47">
        <f t="shared" si="202"/>
        <v>23190.024</v>
      </c>
      <c r="FS22" s="47">
        <v>0.48</v>
      </c>
      <c r="FT22" s="31">
        <v>4959.94</v>
      </c>
      <c r="FU22" s="31">
        <v>12</v>
      </c>
      <c r="FV22" s="47">
        <f t="shared" si="203"/>
        <v>28569.254399999998</v>
      </c>
      <c r="FW22" s="47">
        <v>0.65</v>
      </c>
      <c r="FX22" s="31">
        <v>4346.89</v>
      </c>
      <c r="FY22" s="31">
        <v>12</v>
      </c>
      <c r="FZ22" s="47">
        <f t="shared" si="204"/>
        <v>33905.742000000006</v>
      </c>
      <c r="GA22" s="47">
        <v>0.65</v>
      </c>
      <c r="GB22" s="31">
        <v>5058.1</v>
      </c>
      <c r="GC22" s="31">
        <v>12</v>
      </c>
      <c r="GD22" s="47">
        <f t="shared" si="205"/>
        <v>39453.18000000001</v>
      </c>
      <c r="GE22" s="47">
        <v>0.65</v>
      </c>
      <c r="GF22" s="31">
        <v>3506.6</v>
      </c>
      <c r="GG22" s="31">
        <v>12</v>
      </c>
      <c r="GH22" s="47">
        <f t="shared" si="206"/>
        <v>27351.48</v>
      </c>
      <c r="GI22" s="47">
        <v>0.65</v>
      </c>
      <c r="GJ22" s="31">
        <v>5061.53</v>
      </c>
      <c r="GK22" s="31">
        <v>12</v>
      </c>
      <c r="GL22" s="47">
        <f t="shared" si="207"/>
        <v>39479.934</v>
      </c>
      <c r="GM22" s="47">
        <v>0.65</v>
      </c>
      <c r="GN22" s="31">
        <v>4373.5</v>
      </c>
      <c r="GO22" s="31">
        <v>12</v>
      </c>
      <c r="GP22" s="47">
        <f t="shared" si="208"/>
        <v>34113.3</v>
      </c>
      <c r="GQ22" s="47">
        <v>0.65</v>
      </c>
      <c r="GR22" s="31">
        <v>2469.3</v>
      </c>
      <c r="GS22" s="31">
        <v>12</v>
      </c>
      <c r="GT22" s="47">
        <f t="shared" si="209"/>
        <v>19260.54</v>
      </c>
      <c r="GU22" s="47">
        <v>0.65</v>
      </c>
      <c r="GV22" s="31">
        <v>4255.3</v>
      </c>
      <c r="GW22" s="31">
        <v>12</v>
      </c>
      <c r="GX22" s="47">
        <f t="shared" si="210"/>
        <v>33191.340000000004</v>
      </c>
      <c r="GY22" s="47">
        <v>0.65</v>
      </c>
      <c r="GZ22" s="31">
        <v>3617</v>
      </c>
      <c r="HA22" s="31">
        <v>12</v>
      </c>
      <c r="HB22" s="47">
        <f t="shared" si="211"/>
        <v>28212.600000000002</v>
      </c>
      <c r="HC22" s="47">
        <v>0.65</v>
      </c>
      <c r="HD22" s="31">
        <v>4963.38</v>
      </c>
      <c r="HE22" s="31">
        <v>12</v>
      </c>
      <c r="HF22" s="47">
        <f t="shared" si="212"/>
        <v>38714.364</v>
      </c>
      <c r="HG22" s="47">
        <v>0.65</v>
      </c>
      <c r="HH22" s="31">
        <v>4257.8</v>
      </c>
      <c r="HI22" s="31">
        <v>12</v>
      </c>
      <c r="HJ22" s="47">
        <f t="shared" si="213"/>
        <v>33210.840000000004</v>
      </c>
      <c r="HK22" s="41"/>
      <c r="HL22" s="41"/>
      <c r="HM22" s="47">
        <f t="shared" si="142"/>
        <v>1751376.5448000003</v>
      </c>
      <c r="HN22" s="41"/>
      <c r="HO22" s="41"/>
    </row>
    <row r="23" spans="1:223" ht="21.75" customHeight="1">
      <c r="A23" s="44" t="s">
        <v>129</v>
      </c>
      <c r="B23" s="44">
        <v>0</v>
      </c>
      <c r="C23" s="40">
        <v>4820.52</v>
      </c>
      <c r="D23" s="40">
        <v>12</v>
      </c>
      <c r="E23" s="44">
        <f t="shared" si="166"/>
        <v>0</v>
      </c>
      <c r="F23" s="41">
        <v>0</v>
      </c>
      <c r="G23" s="53">
        <v>6561.5</v>
      </c>
      <c r="H23" s="16">
        <v>12</v>
      </c>
      <c r="I23" s="47">
        <f t="shared" si="167"/>
        <v>0</v>
      </c>
      <c r="J23" s="41">
        <v>0.22</v>
      </c>
      <c r="K23" s="16">
        <v>12857.9</v>
      </c>
      <c r="L23" s="16">
        <v>12</v>
      </c>
      <c r="M23" s="66">
        <f t="shared" si="1"/>
        <v>33944.856</v>
      </c>
      <c r="N23" s="41">
        <v>0</v>
      </c>
      <c r="O23" s="16">
        <v>6232.43</v>
      </c>
      <c r="P23" s="16">
        <v>12</v>
      </c>
      <c r="Q23" s="31">
        <f t="shared" si="2"/>
        <v>0</v>
      </c>
      <c r="R23" s="41">
        <v>0</v>
      </c>
      <c r="S23" s="16">
        <v>8677.7</v>
      </c>
      <c r="T23" s="16">
        <v>12</v>
      </c>
      <c r="U23" s="31">
        <f t="shared" si="3"/>
        <v>0</v>
      </c>
      <c r="V23" s="41">
        <v>0</v>
      </c>
      <c r="W23" s="16">
        <v>4261</v>
      </c>
      <c r="X23" s="16">
        <v>12</v>
      </c>
      <c r="Y23" s="31">
        <f t="shared" si="4"/>
        <v>0</v>
      </c>
      <c r="Z23" s="41">
        <v>0</v>
      </c>
      <c r="AA23" s="16">
        <v>1932.8</v>
      </c>
      <c r="AB23" s="16">
        <v>12</v>
      </c>
      <c r="AC23" s="31">
        <f t="shared" si="5"/>
        <v>0</v>
      </c>
      <c r="AD23" s="41">
        <v>0</v>
      </c>
      <c r="AE23" s="16">
        <v>5596.7</v>
      </c>
      <c r="AF23" s="16">
        <v>12</v>
      </c>
      <c r="AG23" s="31">
        <f t="shared" si="168"/>
        <v>0</v>
      </c>
      <c r="AH23" s="41">
        <v>0</v>
      </c>
      <c r="AI23" s="31">
        <v>4439</v>
      </c>
      <c r="AJ23" s="31">
        <v>12</v>
      </c>
      <c r="AK23" s="31">
        <f t="shared" si="6"/>
        <v>0</v>
      </c>
      <c r="AL23" s="41">
        <v>0.3</v>
      </c>
      <c r="AM23" s="16">
        <v>7476.1</v>
      </c>
      <c r="AN23" s="16">
        <v>12</v>
      </c>
      <c r="AO23" s="16">
        <f t="shared" si="169"/>
        <v>26913.96</v>
      </c>
      <c r="AP23" s="41">
        <v>0</v>
      </c>
      <c r="AQ23" s="16">
        <v>3592.72</v>
      </c>
      <c r="AR23" s="16">
        <v>12</v>
      </c>
      <c r="AS23" s="47">
        <f t="shared" si="170"/>
        <v>0</v>
      </c>
      <c r="AT23" s="47">
        <v>0</v>
      </c>
      <c r="AU23" s="31">
        <v>2415.5</v>
      </c>
      <c r="AV23" s="31">
        <v>12</v>
      </c>
      <c r="AW23" s="47">
        <f t="shared" si="171"/>
        <v>0</v>
      </c>
      <c r="AX23" s="47">
        <v>0</v>
      </c>
      <c r="AY23" s="31">
        <v>2113.6</v>
      </c>
      <c r="AZ23" s="31">
        <v>12</v>
      </c>
      <c r="BA23" s="47">
        <f t="shared" si="172"/>
        <v>0</v>
      </c>
      <c r="BB23" s="47">
        <v>0</v>
      </c>
      <c r="BC23" s="31">
        <v>4420.42</v>
      </c>
      <c r="BD23" s="31">
        <v>12</v>
      </c>
      <c r="BE23" s="47">
        <f t="shared" si="173"/>
        <v>0</v>
      </c>
      <c r="BF23" s="47">
        <v>0</v>
      </c>
      <c r="BG23" s="31">
        <v>2466.32</v>
      </c>
      <c r="BH23" s="31">
        <v>12</v>
      </c>
      <c r="BI23" s="47">
        <f t="shared" si="174"/>
        <v>0</v>
      </c>
      <c r="BJ23" s="47">
        <v>0</v>
      </c>
      <c r="BK23" s="31">
        <v>4344.7</v>
      </c>
      <c r="BL23" s="31">
        <v>12</v>
      </c>
      <c r="BM23" s="47">
        <f t="shared" si="175"/>
        <v>0</v>
      </c>
      <c r="BN23" s="47">
        <v>0</v>
      </c>
      <c r="BO23" s="31">
        <v>4299.57</v>
      </c>
      <c r="BP23" s="31">
        <v>12</v>
      </c>
      <c r="BQ23" s="47">
        <f t="shared" si="176"/>
        <v>0</v>
      </c>
      <c r="BR23" s="30"/>
      <c r="BS23" s="47">
        <v>0</v>
      </c>
      <c r="BT23" s="31">
        <v>5278.3</v>
      </c>
      <c r="BU23" s="31">
        <v>12</v>
      </c>
      <c r="BV23" s="47">
        <f t="shared" si="177"/>
        <v>0</v>
      </c>
      <c r="BW23" s="47">
        <v>0</v>
      </c>
      <c r="BX23" s="31">
        <v>3487.3</v>
      </c>
      <c r="BY23" s="31">
        <v>12</v>
      </c>
      <c r="BZ23" s="47">
        <f t="shared" si="178"/>
        <v>0</v>
      </c>
      <c r="CA23" s="47">
        <v>0</v>
      </c>
      <c r="CB23" s="31">
        <v>4497.03</v>
      </c>
      <c r="CC23" s="31">
        <v>12</v>
      </c>
      <c r="CD23" s="47">
        <f t="shared" si="179"/>
        <v>0</v>
      </c>
      <c r="CE23" s="47">
        <v>0</v>
      </c>
      <c r="CF23" s="31">
        <v>2657.75</v>
      </c>
      <c r="CG23" s="31">
        <v>12</v>
      </c>
      <c r="CH23" s="47">
        <f t="shared" si="180"/>
        <v>0</v>
      </c>
      <c r="CI23" s="47">
        <v>0.1</v>
      </c>
      <c r="CJ23" s="31">
        <v>8926.25</v>
      </c>
      <c r="CK23" s="31">
        <v>12</v>
      </c>
      <c r="CL23" s="47">
        <f t="shared" si="181"/>
        <v>10711.5</v>
      </c>
      <c r="CM23" s="47">
        <v>0</v>
      </c>
      <c r="CN23" s="31">
        <v>4367.5</v>
      </c>
      <c r="CO23" s="31">
        <v>12</v>
      </c>
      <c r="CP23" s="47">
        <f t="shared" si="182"/>
        <v>0</v>
      </c>
      <c r="CQ23" s="47">
        <v>0</v>
      </c>
      <c r="CR23" s="31">
        <v>2519.2</v>
      </c>
      <c r="CS23" s="31">
        <v>12</v>
      </c>
      <c r="CT23" s="47">
        <f t="shared" si="183"/>
        <v>0</v>
      </c>
      <c r="CU23" s="47">
        <v>0</v>
      </c>
      <c r="CV23" s="31">
        <v>2750.66</v>
      </c>
      <c r="CW23" s="31">
        <v>12</v>
      </c>
      <c r="CX23" s="47">
        <f t="shared" si="184"/>
        <v>0</v>
      </c>
      <c r="CY23" s="47">
        <v>0</v>
      </c>
      <c r="CZ23" s="31">
        <v>2386.8</v>
      </c>
      <c r="DA23" s="31">
        <v>12</v>
      </c>
      <c r="DB23" s="47">
        <f t="shared" si="185"/>
        <v>0</v>
      </c>
      <c r="DC23" s="47">
        <v>0</v>
      </c>
      <c r="DD23" s="31">
        <v>2765.5</v>
      </c>
      <c r="DE23" s="31">
        <v>12</v>
      </c>
      <c r="DF23" s="47">
        <f t="shared" si="186"/>
        <v>0</v>
      </c>
      <c r="DG23" s="47">
        <v>0</v>
      </c>
      <c r="DH23" s="31">
        <v>3354.75</v>
      </c>
      <c r="DI23" s="31">
        <v>12</v>
      </c>
      <c r="DJ23" s="47">
        <f t="shared" si="187"/>
        <v>0</v>
      </c>
      <c r="DK23" s="47">
        <v>0</v>
      </c>
      <c r="DL23" s="31">
        <v>4983.22</v>
      </c>
      <c r="DM23" s="31">
        <v>12</v>
      </c>
      <c r="DN23" s="47">
        <f t="shared" si="188"/>
        <v>0</v>
      </c>
      <c r="DO23" s="47">
        <v>0</v>
      </c>
      <c r="DP23" s="31">
        <v>5714.22</v>
      </c>
      <c r="DQ23" s="31">
        <v>12</v>
      </c>
      <c r="DR23" s="47">
        <f t="shared" si="189"/>
        <v>0</v>
      </c>
      <c r="DS23" s="47">
        <v>0</v>
      </c>
      <c r="DT23" s="31">
        <v>5589.4</v>
      </c>
      <c r="DU23" s="31">
        <v>12</v>
      </c>
      <c r="DV23" s="47">
        <f t="shared" si="190"/>
        <v>0</v>
      </c>
      <c r="DW23" s="47">
        <v>0</v>
      </c>
      <c r="DX23" s="31">
        <v>5178.32</v>
      </c>
      <c r="DY23" s="31">
        <v>12</v>
      </c>
      <c r="DZ23" s="47">
        <f t="shared" si="191"/>
        <v>0</v>
      </c>
      <c r="EA23" s="47">
        <v>0</v>
      </c>
      <c r="EB23" s="31">
        <v>5894.35</v>
      </c>
      <c r="EC23" s="31">
        <v>12</v>
      </c>
      <c r="ED23" s="47">
        <f t="shared" si="192"/>
        <v>0</v>
      </c>
      <c r="EE23" s="47">
        <v>0</v>
      </c>
      <c r="EF23" s="31">
        <v>4968.25</v>
      </c>
      <c r="EG23" s="31">
        <v>12</v>
      </c>
      <c r="EH23" s="47">
        <f t="shared" si="193"/>
        <v>0</v>
      </c>
      <c r="EI23" s="47">
        <v>0</v>
      </c>
      <c r="EJ23" s="31">
        <v>2832.1</v>
      </c>
      <c r="EK23" s="31">
        <v>12</v>
      </c>
      <c r="EL23" s="47">
        <f t="shared" si="194"/>
        <v>0</v>
      </c>
      <c r="EM23" s="47">
        <v>0</v>
      </c>
      <c r="EN23" s="31">
        <v>901.3</v>
      </c>
      <c r="EO23" s="31">
        <v>12</v>
      </c>
      <c r="EP23" s="47">
        <f t="shared" si="195"/>
        <v>0</v>
      </c>
      <c r="EQ23" s="47">
        <v>0</v>
      </c>
      <c r="ER23" s="31">
        <v>2856.14</v>
      </c>
      <c r="ES23" s="31">
        <v>12</v>
      </c>
      <c r="ET23" s="47">
        <f t="shared" si="196"/>
        <v>0</v>
      </c>
      <c r="EU23" s="47">
        <v>0</v>
      </c>
      <c r="EV23" s="31">
        <v>2873.59</v>
      </c>
      <c r="EW23" s="31">
        <v>12</v>
      </c>
      <c r="EX23" s="47">
        <f t="shared" si="197"/>
        <v>0</v>
      </c>
      <c r="EY23" s="47">
        <v>0</v>
      </c>
      <c r="EZ23" s="31">
        <v>4438.2</v>
      </c>
      <c r="FA23" s="31">
        <v>12</v>
      </c>
      <c r="FB23" s="47">
        <f t="shared" si="198"/>
        <v>0</v>
      </c>
      <c r="FC23" s="47">
        <v>0</v>
      </c>
      <c r="FD23" s="31">
        <v>2534.6</v>
      </c>
      <c r="FE23" s="31">
        <v>12</v>
      </c>
      <c r="FF23" s="47">
        <f t="shared" si="199"/>
        <v>0</v>
      </c>
      <c r="FG23" s="47">
        <v>0</v>
      </c>
      <c r="FH23" s="31">
        <v>2510.94</v>
      </c>
      <c r="FI23" s="31">
        <v>12</v>
      </c>
      <c r="FJ23" s="47">
        <f t="shared" si="200"/>
        <v>0</v>
      </c>
      <c r="FK23" s="47">
        <v>0</v>
      </c>
      <c r="FL23" s="31">
        <v>4369.79</v>
      </c>
      <c r="FM23" s="31">
        <v>12</v>
      </c>
      <c r="FN23" s="47">
        <f t="shared" si="201"/>
        <v>0</v>
      </c>
      <c r="FO23" s="47">
        <v>0</v>
      </c>
      <c r="FP23" s="31">
        <v>2973.08</v>
      </c>
      <c r="FQ23" s="31">
        <v>12</v>
      </c>
      <c r="FR23" s="47">
        <f t="shared" si="202"/>
        <v>0</v>
      </c>
      <c r="FS23" s="47">
        <v>0</v>
      </c>
      <c r="FT23" s="31">
        <v>4959.94</v>
      </c>
      <c r="FU23" s="31">
        <v>12</v>
      </c>
      <c r="FV23" s="47">
        <f t="shared" si="203"/>
        <v>0</v>
      </c>
      <c r="FW23" s="47">
        <v>0</v>
      </c>
      <c r="FX23" s="31">
        <v>4346.89</v>
      </c>
      <c r="FY23" s="31">
        <v>12</v>
      </c>
      <c r="FZ23" s="47">
        <f t="shared" si="204"/>
        <v>0</v>
      </c>
      <c r="GA23" s="47">
        <v>0</v>
      </c>
      <c r="GB23" s="31">
        <v>5058.1</v>
      </c>
      <c r="GC23" s="31">
        <v>12</v>
      </c>
      <c r="GD23" s="47">
        <f t="shared" si="205"/>
        <v>0</v>
      </c>
      <c r="GE23" s="47">
        <v>0.03</v>
      </c>
      <c r="GF23" s="31">
        <v>3506.6</v>
      </c>
      <c r="GG23" s="31">
        <v>12</v>
      </c>
      <c r="GH23" s="47">
        <f t="shared" si="206"/>
        <v>1262.376</v>
      </c>
      <c r="GI23" s="47">
        <v>0.13</v>
      </c>
      <c r="GJ23" s="31">
        <v>5061.53</v>
      </c>
      <c r="GK23" s="31">
        <v>12</v>
      </c>
      <c r="GL23" s="47">
        <f t="shared" si="207"/>
        <v>7895.986800000001</v>
      </c>
      <c r="GM23" s="47">
        <v>0</v>
      </c>
      <c r="GN23" s="31">
        <v>4373.5</v>
      </c>
      <c r="GO23" s="31">
        <v>12</v>
      </c>
      <c r="GP23" s="47">
        <f t="shared" si="208"/>
        <v>0</v>
      </c>
      <c r="GQ23" s="47">
        <v>0</v>
      </c>
      <c r="GR23" s="31">
        <v>2469.3</v>
      </c>
      <c r="GS23" s="31">
        <v>12</v>
      </c>
      <c r="GT23" s="47">
        <f t="shared" si="209"/>
        <v>0</v>
      </c>
      <c r="GU23" s="47">
        <v>0</v>
      </c>
      <c r="GV23" s="31">
        <v>4255.3</v>
      </c>
      <c r="GW23" s="31">
        <v>12</v>
      </c>
      <c r="GX23" s="47">
        <f t="shared" si="210"/>
        <v>0</v>
      </c>
      <c r="GY23" s="47">
        <v>0</v>
      </c>
      <c r="GZ23" s="31">
        <v>3617</v>
      </c>
      <c r="HA23" s="31">
        <v>12</v>
      </c>
      <c r="HB23" s="47">
        <f t="shared" si="211"/>
        <v>0</v>
      </c>
      <c r="HC23" s="47">
        <v>0</v>
      </c>
      <c r="HD23" s="31">
        <v>4963.38</v>
      </c>
      <c r="HE23" s="31">
        <v>12</v>
      </c>
      <c r="HF23" s="47">
        <f t="shared" si="212"/>
        <v>0</v>
      </c>
      <c r="HG23" s="47">
        <v>0</v>
      </c>
      <c r="HH23" s="31">
        <v>4257.8</v>
      </c>
      <c r="HI23" s="31">
        <v>12</v>
      </c>
      <c r="HJ23" s="47">
        <f t="shared" si="213"/>
        <v>0</v>
      </c>
      <c r="HK23" s="41"/>
      <c r="HL23" s="41"/>
      <c r="HM23" s="47">
        <f t="shared" si="142"/>
        <v>80728.6788</v>
      </c>
      <c r="HN23" s="41"/>
      <c r="HO23" s="41"/>
    </row>
    <row r="24" spans="1:223" ht="14.25" customHeight="1">
      <c r="A24" s="44" t="s">
        <v>211</v>
      </c>
      <c r="B24" s="44">
        <v>0</v>
      </c>
      <c r="C24" s="40">
        <v>4820.52</v>
      </c>
      <c r="D24" s="40">
        <v>12</v>
      </c>
      <c r="E24" s="44">
        <f t="shared" si="166"/>
        <v>0</v>
      </c>
      <c r="F24" s="41">
        <v>0</v>
      </c>
      <c r="G24" s="53">
        <v>6561.5</v>
      </c>
      <c r="H24" s="16">
        <v>12</v>
      </c>
      <c r="I24" s="47">
        <f t="shared" si="167"/>
        <v>0</v>
      </c>
      <c r="J24" s="68">
        <v>0.2</v>
      </c>
      <c r="K24" s="16">
        <v>12857.9</v>
      </c>
      <c r="L24" s="16">
        <v>12</v>
      </c>
      <c r="M24" s="16">
        <f t="shared" si="1"/>
        <v>30858.96</v>
      </c>
      <c r="N24" s="41">
        <v>0</v>
      </c>
      <c r="O24" s="16">
        <v>6232.43</v>
      </c>
      <c r="P24" s="16">
        <v>12</v>
      </c>
      <c r="Q24" s="31">
        <f t="shared" si="2"/>
        <v>0</v>
      </c>
      <c r="R24" s="41">
        <v>0</v>
      </c>
      <c r="S24" s="16">
        <v>8677.7</v>
      </c>
      <c r="T24" s="16">
        <v>12</v>
      </c>
      <c r="U24" s="31">
        <f t="shared" si="3"/>
        <v>0</v>
      </c>
      <c r="V24" s="41">
        <v>0</v>
      </c>
      <c r="W24" s="16">
        <v>4261</v>
      </c>
      <c r="X24" s="16">
        <v>12</v>
      </c>
      <c r="Y24" s="31">
        <f t="shared" si="4"/>
        <v>0</v>
      </c>
      <c r="Z24" s="41">
        <v>0</v>
      </c>
      <c r="AA24" s="16">
        <v>1932.8</v>
      </c>
      <c r="AB24" s="16">
        <v>12</v>
      </c>
      <c r="AC24" s="31">
        <f t="shared" si="5"/>
        <v>0</v>
      </c>
      <c r="AD24" s="41">
        <v>2.77</v>
      </c>
      <c r="AE24" s="16">
        <v>4707.9</v>
      </c>
      <c r="AF24" s="16">
        <v>12</v>
      </c>
      <c r="AG24" s="31">
        <f t="shared" si="168"/>
        <v>156490.596</v>
      </c>
      <c r="AH24" s="41">
        <v>0</v>
      </c>
      <c r="AI24" s="31">
        <v>4439</v>
      </c>
      <c r="AJ24" s="31">
        <v>12</v>
      </c>
      <c r="AK24" s="31">
        <f t="shared" si="6"/>
        <v>0</v>
      </c>
      <c r="AL24" s="41">
        <v>0</v>
      </c>
      <c r="AM24" s="16">
        <v>7476.1</v>
      </c>
      <c r="AN24" s="16">
        <v>12</v>
      </c>
      <c r="AO24" s="16">
        <f t="shared" si="169"/>
        <v>0</v>
      </c>
      <c r="AP24" s="41">
        <v>0</v>
      </c>
      <c r="AQ24" s="16">
        <v>3592.72</v>
      </c>
      <c r="AR24" s="16">
        <v>12</v>
      </c>
      <c r="AS24" s="47">
        <f t="shared" si="170"/>
        <v>0</v>
      </c>
      <c r="AT24" s="47">
        <v>0</v>
      </c>
      <c r="AU24" s="31">
        <v>2415.5</v>
      </c>
      <c r="AV24" s="31">
        <v>12</v>
      </c>
      <c r="AW24" s="47">
        <f t="shared" si="171"/>
        <v>0</v>
      </c>
      <c r="AX24" s="47">
        <v>0</v>
      </c>
      <c r="AY24" s="31">
        <v>2113.6</v>
      </c>
      <c r="AZ24" s="31">
        <v>12</v>
      </c>
      <c r="BA24" s="47">
        <f t="shared" si="172"/>
        <v>0</v>
      </c>
      <c r="BB24" s="47">
        <v>0</v>
      </c>
      <c r="BC24" s="31">
        <v>4420.42</v>
      </c>
      <c r="BD24" s="31">
        <v>12</v>
      </c>
      <c r="BE24" s="47">
        <f t="shared" si="173"/>
        <v>0</v>
      </c>
      <c r="BF24" s="47">
        <v>0</v>
      </c>
      <c r="BG24" s="31">
        <v>2466.32</v>
      </c>
      <c r="BH24" s="31">
        <v>12</v>
      </c>
      <c r="BI24" s="47">
        <f t="shared" si="174"/>
        <v>0</v>
      </c>
      <c r="BJ24" s="47">
        <v>0</v>
      </c>
      <c r="BK24" s="31">
        <v>4344.7</v>
      </c>
      <c r="BL24" s="31">
        <v>12</v>
      </c>
      <c r="BM24" s="47">
        <f t="shared" si="175"/>
        <v>0</v>
      </c>
      <c r="BN24" s="47">
        <v>0</v>
      </c>
      <c r="BO24" s="31">
        <v>4299.57</v>
      </c>
      <c r="BP24" s="31">
        <v>12</v>
      </c>
      <c r="BQ24" s="47">
        <f t="shared" si="176"/>
        <v>0</v>
      </c>
      <c r="BR24" s="30"/>
      <c r="BS24" s="47">
        <v>0</v>
      </c>
      <c r="BT24" s="31">
        <v>5278.3</v>
      </c>
      <c r="BU24" s="31">
        <v>12</v>
      </c>
      <c r="BV24" s="47">
        <f t="shared" si="177"/>
        <v>0</v>
      </c>
      <c r="BW24" s="47">
        <v>0</v>
      </c>
      <c r="BX24" s="31">
        <v>3487.3</v>
      </c>
      <c r="BY24" s="31">
        <v>12</v>
      </c>
      <c r="BZ24" s="47">
        <f t="shared" si="178"/>
        <v>0</v>
      </c>
      <c r="CA24" s="47">
        <v>0</v>
      </c>
      <c r="CB24" s="31">
        <v>4497.03</v>
      </c>
      <c r="CC24" s="31">
        <v>12</v>
      </c>
      <c r="CD24" s="47">
        <f t="shared" si="179"/>
        <v>0</v>
      </c>
      <c r="CE24" s="47">
        <v>0</v>
      </c>
      <c r="CF24" s="31">
        <v>2657.75</v>
      </c>
      <c r="CG24" s="31">
        <v>12</v>
      </c>
      <c r="CH24" s="47">
        <f t="shared" si="180"/>
        <v>0</v>
      </c>
      <c r="CI24" s="47">
        <v>0</v>
      </c>
      <c r="CJ24" s="31">
        <v>8926.25</v>
      </c>
      <c r="CK24" s="31">
        <v>12</v>
      </c>
      <c r="CL24" s="47">
        <f t="shared" si="181"/>
        <v>0</v>
      </c>
      <c r="CM24" s="47">
        <v>0</v>
      </c>
      <c r="CN24" s="31">
        <v>4367.5</v>
      </c>
      <c r="CO24" s="31">
        <v>12</v>
      </c>
      <c r="CP24" s="47">
        <f t="shared" si="182"/>
        <v>0</v>
      </c>
      <c r="CQ24" s="47">
        <v>0</v>
      </c>
      <c r="CR24" s="31">
        <v>2519.2</v>
      </c>
      <c r="CS24" s="31">
        <v>12</v>
      </c>
      <c r="CT24" s="47">
        <f t="shared" si="183"/>
        <v>0</v>
      </c>
      <c r="CU24" s="47">
        <v>0</v>
      </c>
      <c r="CV24" s="31">
        <v>2750.66</v>
      </c>
      <c r="CW24" s="31">
        <v>12</v>
      </c>
      <c r="CX24" s="47">
        <f t="shared" si="184"/>
        <v>0</v>
      </c>
      <c r="CY24" s="47">
        <v>0</v>
      </c>
      <c r="CZ24" s="31">
        <v>2386.8</v>
      </c>
      <c r="DA24" s="31">
        <v>12</v>
      </c>
      <c r="DB24" s="47">
        <f t="shared" si="185"/>
        <v>0</v>
      </c>
      <c r="DC24" s="47">
        <v>0</v>
      </c>
      <c r="DD24" s="31">
        <v>2765.5</v>
      </c>
      <c r="DE24" s="31">
        <v>12</v>
      </c>
      <c r="DF24" s="47">
        <f t="shared" si="186"/>
        <v>0</v>
      </c>
      <c r="DG24" s="47">
        <v>0</v>
      </c>
      <c r="DH24" s="31">
        <v>3354.75</v>
      </c>
      <c r="DI24" s="31">
        <v>12</v>
      </c>
      <c r="DJ24" s="47">
        <f t="shared" si="187"/>
        <v>0</v>
      </c>
      <c r="DK24" s="47">
        <v>0</v>
      </c>
      <c r="DL24" s="31">
        <v>4983.22</v>
      </c>
      <c r="DM24" s="31">
        <v>12</v>
      </c>
      <c r="DN24" s="47">
        <f t="shared" si="188"/>
        <v>0</v>
      </c>
      <c r="DO24" s="47">
        <v>0</v>
      </c>
      <c r="DP24" s="31">
        <v>5714.22</v>
      </c>
      <c r="DQ24" s="31">
        <v>12</v>
      </c>
      <c r="DR24" s="47">
        <f t="shared" si="189"/>
        <v>0</v>
      </c>
      <c r="DS24" s="47">
        <v>0</v>
      </c>
      <c r="DT24" s="31">
        <v>5589.4</v>
      </c>
      <c r="DU24" s="31">
        <v>12</v>
      </c>
      <c r="DV24" s="47">
        <f t="shared" si="190"/>
        <v>0</v>
      </c>
      <c r="DW24" s="47">
        <v>0</v>
      </c>
      <c r="DX24" s="31">
        <v>5178.32</v>
      </c>
      <c r="DY24" s="31">
        <v>12</v>
      </c>
      <c r="DZ24" s="47">
        <f t="shared" si="191"/>
        <v>0</v>
      </c>
      <c r="EA24" s="47">
        <v>0</v>
      </c>
      <c r="EB24" s="31">
        <v>5894.35</v>
      </c>
      <c r="EC24" s="31">
        <v>12</v>
      </c>
      <c r="ED24" s="47">
        <f t="shared" si="192"/>
        <v>0</v>
      </c>
      <c r="EE24" s="47">
        <v>0</v>
      </c>
      <c r="EF24" s="31">
        <v>4968.25</v>
      </c>
      <c r="EG24" s="31">
        <v>12</v>
      </c>
      <c r="EH24" s="47">
        <f t="shared" si="193"/>
        <v>0</v>
      </c>
      <c r="EI24" s="47">
        <v>2.86</v>
      </c>
      <c r="EJ24" s="31">
        <v>2474.5</v>
      </c>
      <c r="EK24" s="31">
        <v>12</v>
      </c>
      <c r="EL24" s="47">
        <f t="shared" si="194"/>
        <v>84924.84</v>
      </c>
      <c r="EM24" s="47">
        <v>0</v>
      </c>
      <c r="EN24" s="31">
        <v>901.3</v>
      </c>
      <c r="EO24" s="31">
        <v>12</v>
      </c>
      <c r="EP24" s="47">
        <f t="shared" si="195"/>
        <v>0</v>
      </c>
      <c r="EQ24" s="47">
        <v>0</v>
      </c>
      <c r="ER24" s="31">
        <v>2856.14</v>
      </c>
      <c r="ES24" s="31">
        <v>12</v>
      </c>
      <c r="ET24" s="47">
        <f t="shared" si="196"/>
        <v>0</v>
      </c>
      <c r="EU24" s="47">
        <v>0</v>
      </c>
      <c r="EV24" s="31">
        <v>2873.59</v>
      </c>
      <c r="EW24" s="31">
        <v>12</v>
      </c>
      <c r="EX24" s="47">
        <f t="shared" si="197"/>
        <v>0</v>
      </c>
      <c r="EY24" s="47">
        <v>0</v>
      </c>
      <c r="EZ24" s="31">
        <v>4438.2</v>
      </c>
      <c r="FA24" s="31">
        <v>12</v>
      </c>
      <c r="FB24" s="47">
        <f t="shared" si="198"/>
        <v>0</v>
      </c>
      <c r="FC24" s="47">
        <v>0</v>
      </c>
      <c r="FD24" s="31">
        <v>2534.6</v>
      </c>
      <c r="FE24" s="31">
        <v>12</v>
      </c>
      <c r="FF24" s="47">
        <f t="shared" si="199"/>
        <v>0</v>
      </c>
      <c r="FG24" s="47">
        <v>0</v>
      </c>
      <c r="FH24" s="31">
        <v>2510.94</v>
      </c>
      <c r="FI24" s="31">
        <v>12</v>
      </c>
      <c r="FJ24" s="47">
        <f t="shared" si="200"/>
        <v>0</v>
      </c>
      <c r="FK24" s="47">
        <v>0</v>
      </c>
      <c r="FL24" s="31">
        <v>4369.79</v>
      </c>
      <c r="FM24" s="31">
        <v>12</v>
      </c>
      <c r="FN24" s="47">
        <f t="shared" si="201"/>
        <v>0</v>
      </c>
      <c r="FO24" s="47">
        <v>0</v>
      </c>
      <c r="FP24" s="31">
        <v>2973.08</v>
      </c>
      <c r="FQ24" s="31">
        <v>12</v>
      </c>
      <c r="FR24" s="47">
        <f t="shared" si="202"/>
        <v>0</v>
      </c>
      <c r="FS24" s="47">
        <v>0</v>
      </c>
      <c r="FT24" s="31">
        <v>4959.94</v>
      </c>
      <c r="FU24" s="31">
        <v>12</v>
      </c>
      <c r="FV24" s="47">
        <f t="shared" si="203"/>
        <v>0</v>
      </c>
      <c r="FW24" s="47">
        <v>0</v>
      </c>
      <c r="FX24" s="31">
        <v>4346.89</v>
      </c>
      <c r="FY24" s="31">
        <v>12</v>
      </c>
      <c r="FZ24" s="47">
        <f t="shared" si="204"/>
        <v>0</v>
      </c>
      <c r="GA24" s="47">
        <v>0</v>
      </c>
      <c r="GB24" s="31">
        <v>5058.1</v>
      </c>
      <c r="GC24" s="31">
        <v>12</v>
      </c>
      <c r="GD24" s="47">
        <f t="shared" si="205"/>
        <v>0</v>
      </c>
      <c r="GE24" s="47">
        <v>0</v>
      </c>
      <c r="GF24" s="31">
        <v>3506.6</v>
      </c>
      <c r="GG24" s="31">
        <v>12</v>
      </c>
      <c r="GH24" s="47">
        <f t="shared" si="206"/>
        <v>0</v>
      </c>
      <c r="GI24" s="47">
        <v>0</v>
      </c>
      <c r="GJ24" s="31">
        <v>5061.53</v>
      </c>
      <c r="GK24" s="31">
        <v>12</v>
      </c>
      <c r="GL24" s="47">
        <f t="shared" si="207"/>
        <v>0</v>
      </c>
      <c r="GM24" s="47">
        <v>0</v>
      </c>
      <c r="GN24" s="31">
        <v>4373.5</v>
      </c>
      <c r="GO24" s="31">
        <v>12</v>
      </c>
      <c r="GP24" s="47">
        <f t="shared" si="208"/>
        <v>0</v>
      </c>
      <c r="GQ24" s="47">
        <v>0</v>
      </c>
      <c r="GR24" s="31">
        <v>2469.3</v>
      </c>
      <c r="GS24" s="31">
        <v>12</v>
      </c>
      <c r="GT24" s="47">
        <f t="shared" si="209"/>
        <v>0</v>
      </c>
      <c r="GU24" s="47">
        <v>0</v>
      </c>
      <c r="GV24" s="31">
        <v>4255.3</v>
      </c>
      <c r="GW24" s="31">
        <v>12</v>
      </c>
      <c r="GX24" s="47">
        <f t="shared" si="210"/>
        <v>0</v>
      </c>
      <c r="GY24" s="47">
        <v>0</v>
      </c>
      <c r="GZ24" s="31">
        <v>3617</v>
      </c>
      <c r="HA24" s="31">
        <v>12</v>
      </c>
      <c r="HB24" s="47">
        <f t="shared" si="211"/>
        <v>0</v>
      </c>
      <c r="HC24" s="47">
        <v>0</v>
      </c>
      <c r="HD24" s="31">
        <v>4963.38</v>
      </c>
      <c r="HE24" s="31">
        <v>12</v>
      </c>
      <c r="HF24" s="47">
        <f t="shared" si="212"/>
        <v>0</v>
      </c>
      <c r="HG24" s="47">
        <v>0</v>
      </c>
      <c r="HH24" s="31">
        <v>4257.8</v>
      </c>
      <c r="HI24" s="31">
        <v>12</v>
      </c>
      <c r="HJ24" s="47">
        <f t="shared" si="213"/>
        <v>0</v>
      </c>
      <c r="HK24" s="41"/>
      <c r="HL24" s="41"/>
      <c r="HM24" s="47">
        <f t="shared" si="142"/>
        <v>272274.396</v>
      </c>
      <c r="HN24" s="41"/>
      <c r="HO24" s="41"/>
    </row>
    <row r="25" spans="1:223" ht="15" customHeight="1">
      <c r="A25" s="44" t="s">
        <v>130</v>
      </c>
      <c r="B25" s="44">
        <v>0.04</v>
      </c>
      <c r="C25" s="40">
        <v>4820.52</v>
      </c>
      <c r="D25" s="40">
        <v>12</v>
      </c>
      <c r="E25" s="58">
        <f t="shared" si="166"/>
        <v>2313.8496000000005</v>
      </c>
      <c r="F25" s="41">
        <v>0.02</v>
      </c>
      <c r="G25" s="53">
        <v>6561.5</v>
      </c>
      <c r="H25" s="16">
        <v>12</v>
      </c>
      <c r="I25" s="47">
        <f t="shared" si="167"/>
        <v>1574.7599999999998</v>
      </c>
      <c r="J25" s="47">
        <v>0.05</v>
      </c>
      <c r="K25" s="16">
        <v>12857.9</v>
      </c>
      <c r="L25" s="16">
        <v>12</v>
      </c>
      <c r="M25" s="16">
        <f t="shared" si="1"/>
        <v>7714.74</v>
      </c>
      <c r="N25" s="41">
        <v>0.04</v>
      </c>
      <c r="O25" s="16">
        <v>6232.43</v>
      </c>
      <c r="P25" s="16">
        <v>12</v>
      </c>
      <c r="Q25" s="31">
        <f t="shared" si="2"/>
        <v>2991.5664</v>
      </c>
      <c r="R25" s="41">
        <v>0.01</v>
      </c>
      <c r="S25" s="16">
        <v>8677.7</v>
      </c>
      <c r="T25" s="16">
        <v>12</v>
      </c>
      <c r="U25" s="31">
        <f t="shared" si="3"/>
        <v>1041.324</v>
      </c>
      <c r="V25" s="41">
        <v>0.02</v>
      </c>
      <c r="W25" s="16">
        <v>4261</v>
      </c>
      <c r="X25" s="16">
        <v>12</v>
      </c>
      <c r="Y25" s="31">
        <f t="shared" si="4"/>
        <v>1022.64</v>
      </c>
      <c r="Z25" s="41">
        <v>0</v>
      </c>
      <c r="AA25" s="16">
        <v>1932.8</v>
      </c>
      <c r="AB25" s="16">
        <v>12</v>
      </c>
      <c r="AC25" s="31">
        <f t="shared" si="5"/>
        <v>0</v>
      </c>
      <c r="AD25" s="41">
        <v>0</v>
      </c>
      <c r="AE25" s="16">
        <v>5596.7</v>
      </c>
      <c r="AF25" s="16">
        <v>12</v>
      </c>
      <c r="AG25" s="31">
        <f t="shared" si="168"/>
        <v>0</v>
      </c>
      <c r="AH25" s="41">
        <v>0.02</v>
      </c>
      <c r="AI25" s="31">
        <v>4439</v>
      </c>
      <c r="AJ25" s="31">
        <v>12</v>
      </c>
      <c r="AK25" s="31">
        <f t="shared" si="6"/>
        <v>1065.3600000000001</v>
      </c>
      <c r="AL25" s="41">
        <v>0.05</v>
      </c>
      <c r="AM25" s="16">
        <v>7476.1</v>
      </c>
      <c r="AN25" s="16">
        <v>12</v>
      </c>
      <c r="AO25" s="16">
        <f t="shared" si="169"/>
        <v>4485.660000000001</v>
      </c>
      <c r="AP25" s="41">
        <v>0.03</v>
      </c>
      <c r="AQ25" s="16">
        <v>3592.72</v>
      </c>
      <c r="AR25" s="16">
        <v>12</v>
      </c>
      <c r="AS25" s="47">
        <f t="shared" si="170"/>
        <v>1293.3791999999999</v>
      </c>
      <c r="AT25" s="47">
        <v>0.023</v>
      </c>
      <c r="AU25" s="31">
        <v>2415.5</v>
      </c>
      <c r="AV25" s="31">
        <v>12</v>
      </c>
      <c r="AW25" s="47">
        <f t="shared" si="171"/>
        <v>666.678</v>
      </c>
      <c r="AX25" s="47">
        <v>0.03</v>
      </c>
      <c r="AY25" s="31">
        <v>2113.6</v>
      </c>
      <c r="AZ25" s="31">
        <v>12</v>
      </c>
      <c r="BA25" s="47">
        <f t="shared" si="172"/>
        <v>760.8959999999998</v>
      </c>
      <c r="BB25" s="47">
        <v>0.02</v>
      </c>
      <c r="BC25" s="31">
        <v>4420.42</v>
      </c>
      <c r="BD25" s="31">
        <v>12</v>
      </c>
      <c r="BE25" s="47">
        <f t="shared" si="173"/>
        <v>1060.9008000000001</v>
      </c>
      <c r="BF25" s="47">
        <v>0.02</v>
      </c>
      <c r="BG25" s="31">
        <v>2466.32</v>
      </c>
      <c r="BH25" s="31">
        <v>12</v>
      </c>
      <c r="BI25" s="47">
        <f t="shared" si="174"/>
        <v>591.9168000000001</v>
      </c>
      <c r="BJ25" s="47">
        <v>0.01</v>
      </c>
      <c r="BK25" s="31">
        <v>4344.7</v>
      </c>
      <c r="BL25" s="31">
        <v>12</v>
      </c>
      <c r="BM25" s="47">
        <f t="shared" si="175"/>
        <v>521.3639999999999</v>
      </c>
      <c r="BN25" s="47">
        <v>0.02</v>
      </c>
      <c r="BO25" s="31">
        <v>4299.57</v>
      </c>
      <c r="BP25" s="31">
        <v>12</v>
      </c>
      <c r="BQ25" s="47">
        <f t="shared" si="176"/>
        <v>1031.8968</v>
      </c>
      <c r="BR25" s="30"/>
      <c r="BS25" s="47">
        <v>0.01</v>
      </c>
      <c r="BT25" s="31">
        <v>5278.3</v>
      </c>
      <c r="BU25" s="31">
        <v>12</v>
      </c>
      <c r="BV25" s="47">
        <f t="shared" si="177"/>
        <v>633.3960000000001</v>
      </c>
      <c r="BW25" s="47">
        <v>0.03</v>
      </c>
      <c r="BX25" s="31">
        <v>3487.3</v>
      </c>
      <c r="BY25" s="31">
        <v>12</v>
      </c>
      <c r="BZ25" s="47">
        <f t="shared" si="178"/>
        <v>1255.428</v>
      </c>
      <c r="CA25" s="47">
        <v>0.01</v>
      </c>
      <c r="CB25" s="31">
        <v>4497.03</v>
      </c>
      <c r="CC25" s="31">
        <v>12</v>
      </c>
      <c r="CD25" s="47">
        <f t="shared" si="179"/>
        <v>539.6436</v>
      </c>
      <c r="CE25" s="47">
        <v>0.02</v>
      </c>
      <c r="CF25" s="31">
        <v>2657.75</v>
      </c>
      <c r="CG25" s="31">
        <v>12</v>
      </c>
      <c r="CH25" s="47">
        <f t="shared" si="180"/>
        <v>637.86</v>
      </c>
      <c r="CI25" s="47">
        <v>0.01</v>
      </c>
      <c r="CJ25" s="31">
        <v>8926.25</v>
      </c>
      <c r="CK25" s="31">
        <v>12</v>
      </c>
      <c r="CL25" s="47">
        <f t="shared" si="181"/>
        <v>1071.15</v>
      </c>
      <c r="CM25" s="47">
        <v>0.02</v>
      </c>
      <c r="CN25" s="31">
        <v>4367.5</v>
      </c>
      <c r="CO25" s="31">
        <v>12</v>
      </c>
      <c r="CP25" s="47">
        <f t="shared" si="182"/>
        <v>1048.2</v>
      </c>
      <c r="CQ25" s="47">
        <v>0.02</v>
      </c>
      <c r="CR25" s="31">
        <v>2519.2</v>
      </c>
      <c r="CS25" s="31">
        <v>12</v>
      </c>
      <c r="CT25" s="47">
        <f t="shared" si="183"/>
        <v>604.608</v>
      </c>
      <c r="CU25" s="47">
        <v>0.02</v>
      </c>
      <c r="CV25" s="31">
        <v>2750.66</v>
      </c>
      <c r="CW25" s="31">
        <v>12</v>
      </c>
      <c r="CX25" s="47">
        <f t="shared" si="184"/>
        <v>660.1584</v>
      </c>
      <c r="CY25" s="47">
        <v>0.02</v>
      </c>
      <c r="CZ25" s="31">
        <v>2386.8</v>
      </c>
      <c r="DA25" s="31">
        <v>12</v>
      </c>
      <c r="DB25" s="47">
        <f t="shared" si="185"/>
        <v>572.8320000000001</v>
      </c>
      <c r="DC25" s="68">
        <v>0.015</v>
      </c>
      <c r="DD25" s="31">
        <v>2765.5</v>
      </c>
      <c r="DE25" s="31">
        <v>12</v>
      </c>
      <c r="DF25" s="47">
        <f t="shared" si="186"/>
        <v>497.78999999999996</v>
      </c>
      <c r="DG25" s="68">
        <v>0.02</v>
      </c>
      <c r="DH25" s="31">
        <v>3354.75</v>
      </c>
      <c r="DI25" s="31">
        <v>12</v>
      </c>
      <c r="DJ25" s="47">
        <f t="shared" si="187"/>
        <v>805.14</v>
      </c>
      <c r="DK25" s="47">
        <v>0.01</v>
      </c>
      <c r="DL25" s="31">
        <v>4983.22</v>
      </c>
      <c r="DM25" s="31">
        <v>12</v>
      </c>
      <c r="DN25" s="47">
        <f t="shared" si="188"/>
        <v>597.9864</v>
      </c>
      <c r="DO25" s="47">
        <v>0.01</v>
      </c>
      <c r="DP25" s="31">
        <v>5714.22</v>
      </c>
      <c r="DQ25" s="31">
        <v>12</v>
      </c>
      <c r="DR25" s="47">
        <f t="shared" si="189"/>
        <v>685.7064</v>
      </c>
      <c r="DS25" s="47">
        <v>0.01</v>
      </c>
      <c r="DT25" s="31">
        <v>5589.4</v>
      </c>
      <c r="DU25" s="31">
        <v>12</v>
      </c>
      <c r="DV25" s="47">
        <f t="shared" si="190"/>
        <v>670.728</v>
      </c>
      <c r="DW25" s="47">
        <v>0.02</v>
      </c>
      <c r="DX25" s="31">
        <v>5178.32</v>
      </c>
      <c r="DY25" s="31">
        <v>12</v>
      </c>
      <c r="DZ25" s="47">
        <f t="shared" si="191"/>
        <v>1242.7967999999998</v>
      </c>
      <c r="EA25" s="47">
        <v>0.02</v>
      </c>
      <c r="EB25" s="31">
        <v>5894.35</v>
      </c>
      <c r="EC25" s="31">
        <v>12</v>
      </c>
      <c r="ED25" s="47">
        <f t="shared" si="192"/>
        <v>1414.6440000000002</v>
      </c>
      <c r="EE25" s="47">
        <v>0.02</v>
      </c>
      <c r="EF25" s="31">
        <v>4968.25</v>
      </c>
      <c r="EG25" s="31">
        <v>12</v>
      </c>
      <c r="EH25" s="47">
        <f t="shared" si="193"/>
        <v>1192.38</v>
      </c>
      <c r="EI25" s="47">
        <v>0</v>
      </c>
      <c r="EJ25" s="31">
        <v>2832.1</v>
      </c>
      <c r="EK25" s="31">
        <v>12</v>
      </c>
      <c r="EL25" s="47">
        <f t="shared" si="194"/>
        <v>0</v>
      </c>
      <c r="EM25" s="47">
        <v>0</v>
      </c>
      <c r="EN25" s="31">
        <v>901.3</v>
      </c>
      <c r="EO25" s="31">
        <v>12</v>
      </c>
      <c r="EP25" s="47">
        <f t="shared" si="195"/>
        <v>0</v>
      </c>
      <c r="EQ25" s="47">
        <v>0.01</v>
      </c>
      <c r="ER25" s="31">
        <v>2856.14</v>
      </c>
      <c r="ES25" s="31">
        <v>12</v>
      </c>
      <c r="ET25" s="47">
        <f t="shared" si="196"/>
        <v>342.7368</v>
      </c>
      <c r="EU25" s="47">
        <v>0.01</v>
      </c>
      <c r="EV25" s="31">
        <v>2873.59</v>
      </c>
      <c r="EW25" s="31">
        <v>12</v>
      </c>
      <c r="EX25" s="47">
        <f t="shared" si="197"/>
        <v>344.8308</v>
      </c>
      <c r="EY25" s="47">
        <v>0.01</v>
      </c>
      <c r="EZ25" s="31">
        <v>4438.2</v>
      </c>
      <c r="FA25" s="31">
        <v>12</v>
      </c>
      <c r="FB25" s="47">
        <f t="shared" si="198"/>
        <v>532.584</v>
      </c>
      <c r="FC25" s="47">
        <v>0.02</v>
      </c>
      <c r="FD25" s="31">
        <v>2534.6</v>
      </c>
      <c r="FE25" s="31">
        <v>12</v>
      </c>
      <c r="FF25" s="47">
        <f t="shared" si="199"/>
        <v>608.304</v>
      </c>
      <c r="FG25" s="47">
        <v>0.02</v>
      </c>
      <c r="FH25" s="31">
        <v>2510.94</v>
      </c>
      <c r="FI25" s="31">
        <v>12</v>
      </c>
      <c r="FJ25" s="47">
        <f t="shared" si="200"/>
        <v>602.6256</v>
      </c>
      <c r="FK25" s="47">
        <v>0.02</v>
      </c>
      <c r="FL25" s="31">
        <v>4369.79</v>
      </c>
      <c r="FM25" s="31">
        <v>12</v>
      </c>
      <c r="FN25" s="47">
        <f t="shared" si="201"/>
        <v>1048.7495999999999</v>
      </c>
      <c r="FO25" s="47">
        <v>0.02</v>
      </c>
      <c r="FP25" s="31">
        <v>2973.08</v>
      </c>
      <c r="FQ25" s="31">
        <v>12</v>
      </c>
      <c r="FR25" s="47">
        <f t="shared" si="202"/>
        <v>713.5392</v>
      </c>
      <c r="FS25" s="47">
        <v>0.02</v>
      </c>
      <c r="FT25" s="31">
        <v>4959.94</v>
      </c>
      <c r="FU25" s="31">
        <v>12</v>
      </c>
      <c r="FV25" s="47">
        <f t="shared" si="203"/>
        <v>1190.3856</v>
      </c>
      <c r="FW25" s="47">
        <v>0.02</v>
      </c>
      <c r="FX25" s="31">
        <v>4346.89</v>
      </c>
      <c r="FY25" s="31">
        <v>12</v>
      </c>
      <c r="FZ25" s="47">
        <f t="shared" si="204"/>
        <v>1043.2536000000002</v>
      </c>
      <c r="GA25" s="47">
        <v>0.02</v>
      </c>
      <c r="GB25" s="31">
        <v>5058.1</v>
      </c>
      <c r="GC25" s="31">
        <v>12</v>
      </c>
      <c r="GD25" s="47">
        <f t="shared" si="205"/>
        <v>1213.9440000000002</v>
      </c>
      <c r="GE25" s="47">
        <v>0.02</v>
      </c>
      <c r="GF25" s="31">
        <v>3506.6</v>
      </c>
      <c r="GG25" s="31">
        <v>12</v>
      </c>
      <c r="GH25" s="47">
        <f t="shared" si="206"/>
        <v>841.584</v>
      </c>
      <c r="GI25" s="47">
        <v>0.06</v>
      </c>
      <c r="GJ25" s="31">
        <v>5061.53</v>
      </c>
      <c r="GK25" s="31">
        <v>12</v>
      </c>
      <c r="GL25" s="47">
        <f t="shared" si="207"/>
        <v>3644.3016</v>
      </c>
      <c r="GM25" s="47">
        <v>0.02</v>
      </c>
      <c r="GN25" s="31">
        <v>4373.5</v>
      </c>
      <c r="GO25" s="31">
        <v>12</v>
      </c>
      <c r="GP25" s="47">
        <f t="shared" si="208"/>
        <v>1049.64</v>
      </c>
      <c r="GQ25" s="47">
        <v>0.02</v>
      </c>
      <c r="GR25" s="31">
        <v>2469.3</v>
      </c>
      <c r="GS25" s="31">
        <v>12</v>
      </c>
      <c r="GT25" s="47">
        <f t="shared" si="209"/>
        <v>592.6320000000001</v>
      </c>
      <c r="GU25" s="47">
        <v>0.02</v>
      </c>
      <c r="GV25" s="31">
        <v>4255.3</v>
      </c>
      <c r="GW25" s="31">
        <v>12</v>
      </c>
      <c r="GX25" s="47">
        <f t="shared" si="210"/>
        <v>1021.2720000000002</v>
      </c>
      <c r="GY25" s="68">
        <v>0.016</v>
      </c>
      <c r="GZ25" s="31">
        <v>3617</v>
      </c>
      <c r="HA25" s="31">
        <v>12</v>
      </c>
      <c r="HB25" s="47">
        <f t="shared" si="211"/>
        <v>694.464</v>
      </c>
      <c r="HC25" s="68">
        <v>0.03</v>
      </c>
      <c r="HD25" s="31">
        <v>4963.38</v>
      </c>
      <c r="HE25" s="31">
        <v>12</v>
      </c>
      <c r="HF25" s="47">
        <f t="shared" si="212"/>
        <v>1786.8167999999998</v>
      </c>
      <c r="HG25" s="47">
        <v>0.01</v>
      </c>
      <c r="HH25" s="31">
        <v>4257.8</v>
      </c>
      <c r="HI25" s="31">
        <v>12</v>
      </c>
      <c r="HJ25" s="47">
        <f t="shared" si="213"/>
        <v>510.9360000000001</v>
      </c>
      <c r="HK25" s="41"/>
      <c r="HL25" s="41"/>
      <c r="HM25" s="47">
        <f t="shared" si="142"/>
        <v>60049.97880000001</v>
      </c>
      <c r="HN25" s="41"/>
      <c r="HO25" s="41"/>
    </row>
    <row r="26" spans="1:223" ht="15.75" customHeight="1">
      <c r="A26" s="44" t="s">
        <v>131</v>
      </c>
      <c r="B26" s="44">
        <v>0.13</v>
      </c>
      <c r="C26" s="40">
        <v>4820.52</v>
      </c>
      <c r="D26" s="40">
        <v>12</v>
      </c>
      <c r="E26" s="58">
        <f t="shared" si="166"/>
        <v>7520.011200000001</v>
      </c>
      <c r="F26" s="41">
        <v>0.09</v>
      </c>
      <c r="G26" s="53">
        <v>6561.5</v>
      </c>
      <c r="H26" s="16">
        <v>12</v>
      </c>
      <c r="I26" s="47">
        <f t="shared" si="167"/>
        <v>7086.42</v>
      </c>
      <c r="J26" s="41">
        <v>0.08</v>
      </c>
      <c r="K26" s="16">
        <v>12857.9</v>
      </c>
      <c r="L26" s="16">
        <v>12</v>
      </c>
      <c r="M26" s="66">
        <f t="shared" si="1"/>
        <v>12343.584</v>
      </c>
      <c r="N26" s="41">
        <v>0.12</v>
      </c>
      <c r="O26" s="16">
        <v>6232.43</v>
      </c>
      <c r="P26" s="16">
        <v>12</v>
      </c>
      <c r="Q26" s="31">
        <f t="shared" si="2"/>
        <v>8974.699200000001</v>
      </c>
      <c r="R26" s="41">
        <v>0.13</v>
      </c>
      <c r="S26" s="16">
        <v>8677.7</v>
      </c>
      <c r="T26" s="16">
        <v>12</v>
      </c>
      <c r="U26" s="31">
        <f t="shared" si="3"/>
        <v>13537.212000000001</v>
      </c>
      <c r="V26" s="41">
        <v>0.1</v>
      </c>
      <c r="W26" s="16">
        <v>4261</v>
      </c>
      <c r="X26" s="16">
        <v>12</v>
      </c>
      <c r="Y26" s="31">
        <f t="shared" si="4"/>
        <v>5113.200000000001</v>
      </c>
      <c r="Z26" s="41">
        <v>0.12</v>
      </c>
      <c r="AA26" s="16">
        <v>1932.8</v>
      </c>
      <c r="AB26" s="16">
        <v>12</v>
      </c>
      <c r="AC26" s="31">
        <f t="shared" si="5"/>
        <v>2783.232</v>
      </c>
      <c r="AD26" s="41">
        <v>0</v>
      </c>
      <c r="AE26" s="16">
        <v>5596.7</v>
      </c>
      <c r="AF26" s="16">
        <v>12</v>
      </c>
      <c r="AG26" s="31">
        <f t="shared" si="168"/>
        <v>0</v>
      </c>
      <c r="AH26" s="41">
        <v>0.16</v>
      </c>
      <c r="AI26" s="31">
        <v>4439</v>
      </c>
      <c r="AJ26" s="31">
        <v>12</v>
      </c>
      <c r="AK26" s="31">
        <f t="shared" si="6"/>
        <v>8522.880000000001</v>
      </c>
      <c r="AL26" s="41">
        <v>0.11</v>
      </c>
      <c r="AM26" s="16">
        <v>7476.1</v>
      </c>
      <c r="AN26" s="16">
        <v>12</v>
      </c>
      <c r="AO26" s="16">
        <f t="shared" si="169"/>
        <v>9868.452000000001</v>
      </c>
      <c r="AP26" s="41">
        <v>0.15</v>
      </c>
      <c r="AQ26" s="16">
        <v>3592.72</v>
      </c>
      <c r="AR26" s="16">
        <v>12</v>
      </c>
      <c r="AS26" s="47">
        <f t="shared" si="170"/>
        <v>6466.895999999999</v>
      </c>
      <c r="AT26" s="68">
        <v>0.166</v>
      </c>
      <c r="AU26" s="31">
        <v>2415.5</v>
      </c>
      <c r="AV26" s="31">
        <v>12</v>
      </c>
      <c r="AW26" s="47">
        <f t="shared" si="171"/>
        <v>4811.676</v>
      </c>
      <c r="AX26" s="68">
        <v>0.15</v>
      </c>
      <c r="AY26" s="31">
        <v>2113.6</v>
      </c>
      <c r="AZ26" s="31">
        <v>12</v>
      </c>
      <c r="BA26" s="47">
        <f t="shared" si="172"/>
        <v>3804.4799999999996</v>
      </c>
      <c r="BB26" s="68">
        <v>0.13</v>
      </c>
      <c r="BC26" s="31">
        <v>4420.42</v>
      </c>
      <c r="BD26" s="31">
        <v>12</v>
      </c>
      <c r="BE26" s="47">
        <f t="shared" si="173"/>
        <v>6895.8552</v>
      </c>
      <c r="BF26" s="68">
        <v>0.13</v>
      </c>
      <c r="BG26" s="31">
        <v>2466.32</v>
      </c>
      <c r="BH26" s="31">
        <v>12</v>
      </c>
      <c r="BI26" s="47">
        <f t="shared" si="174"/>
        <v>3847.4592000000007</v>
      </c>
      <c r="BJ26" s="68">
        <v>0.11</v>
      </c>
      <c r="BK26" s="31">
        <v>4344.7</v>
      </c>
      <c r="BL26" s="31">
        <v>12</v>
      </c>
      <c r="BM26" s="47">
        <f t="shared" si="175"/>
        <v>5735.003999999999</v>
      </c>
      <c r="BN26" s="68">
        <v>0.125</v>
      </c>
      <c r="BO26" s="31">
        <v>4299.57</v>
      </c>
      <c r="BP26" s="31">
        <v>12</v>
      </c>
      <c r="BQ26" s="47">
        <f t="shared" si="176"/>
        <v>6449.355</v>
      </c>
      <c r="BR26" s="30"/>
      <c r="BS26" s="68">
        <v>0.14</v>
      </c>
      <c r="BT26" s="31">
        <v>5278.3</v>
      </c>
      <c r="BU26" s="31">
        <v>12</v>
      </c>
      <c r="BV26" s="47">
        <f t="shared" si="177"/>
        <v>8867.544000000002</v>
      </c>
      <c r="BW26" s="68">
        <v>0.109</v>
      </c>
      <c r="BX26" s="31">
        <v>3487.3</v>
      </c>
      <c r="BY26" s="31">
        <v>12</v>
      </c>
      <c r="BZ26" s="47">
        <f t="shared" si="178"/>
        <v>4561.388400000001</v>
      </c>
      <c r="CA26" s="68">
        <v>0.12</v>
      </c>
      <c r="CB26" s="31">
        <v>4497.03</v>
      </c>
      <c r="CC26" s="31">
        <v>12</v>
      </c>
      <c r="CD26" s="47">
        <f t="shared" si="179"/>
        <v>6475.723199999999</v>
      </c>
      <c r="CE26" s="68">
        <v>0.06</v>
      </c>
      <c r="CF26" s="31">
        <v>2657.75</v>
      </c>
      <c r="CG26" s="31">
        <v>12</v>
      </c>
      <c r="CH26" s="47">
        <f t="shared" si="180"/>
        <v>1913.58</v>
      </c>
      <c r="CI26" s="68">
        <v>0.1</v>
      </c>
      <c r="CJ26" s="31">
        <v>8926.25</v>
      </c>
      <c r="CK26" s="31">
        <v>12</v>
      </c>
      <c r="CL26" s="47">
        <f t="shared" si="181"/>
        <v>10711.5</v>
      </c>
      <c r="CM26" s="68">
        <v>0.08</v>
      </c>
      <c r="CN26" s="31">
        <v>4367.5</v>
      </c>
      <c r="CO26" s="31">
        <v>12</v>
      </c>
      <c r="CP26" s="47">
        <f t="shared" si="182"/>
        <v>4192.8</v>
      </c>
      <c r="CQ26" s="68">
        <v>0.09</v>
      </c>
      <c r="CR26" s="31">
        <v>2519.2</v>
      </c>
      <c r="CS26" s="31">
        <v>12</v>
      </c>
      <c r="CT26" s="47">
        <f t="shared" si="183"/>
        <v>2720.736</v>
      </c>
      <c r="CU26" s="68">
        <v>0.14</v>
      </c>
      <c r="CV26" s="31">
        <v>2750.66</v>
      </c>
      <c r="CW26" s="31">
        <v>12</v>
      </c>
      <c r="CX26" s="47">
        <f t="shared" si="184"/>
        <v>4621.1088</v>
      </c>
      <c r="CY26" s="68">
        <v>0.12</v>
      </c>
      <c r="CZ26" s="31">
        <v>2386.8</v>
      </c>
      <c r="DA26" s="31">
        <v>12</v>
      </c>
      <c r="DB26" s="47">
        <f t="shared" si="185"/>
        <v>3436.992</v>
      </c>
      <c r="DC26" s="68">
        <v>0.07</v>
      </c>
      <c r="DD26" s="31">
        <v>2765.5</v>
      </c>
      <c r="DE26" s="31">
        <v>12</v>
      </c>
      <c r="DF26" s="47">
        <f t="shared" si="186"/>
        <v>2323.0200000000004</v>
      </c>
      <c r="DG26" s="68">
        <v>0.05</v>
      </c>
      <c r="DH26" s="31">
        <v>3354.75</v>
      </c>
      <c r="DI26" s="31">
        <v>12</v>
      </c>
      <c r="DJ26" s="47">
        <f t="shared" si="187"/>
        <v>2012.8500000000001</v>
      </c>
      <c r="DK26" s="47">
        <v>0.06</v>
      </c>
      <c r="DL26" s="31">
        <v>4983.22</v>
      </c>
      <c r="DM26" s="31">
        <v>12</v>
      </c>
      <c r="DN26" s="47">
        <f t="shared" si="188"/>
        <v>3587.9184</v>
      </c>
      <c r="DO26" s="47">
        <v>0.09</v>
      </c>
      <c r="DP26" s="31">
        <v>5714.22</v>
      </c>
      <c r="DQ26" s="31">
        <v>12</v>
      </c>
      <c r="DR26" s="47">
        <f t="shared" si="189"/>
        <v>6171.357599999999</v>
      </c>
      <c r="DS26" s="47">
        <v>0.04</v>
      </c>
      <c r="DT26" s="31">
        <v>5589.4</v>
      </c>
      <c r="DU26" s="31">
        <v>12</v>
      </c>
      <c r="DV26" s="47">
        <f t="shared" si="190"/>
        <v>2682.912</v>
      </c>
      <c r="DW26" s="47">
        <v>0.1</v>
      </c>
      <c r="DX26" s="31">
        <v>5178.32</v>
      </c>
      <c r="DY26" s="31">
        <v>12</v>
      </c>
      <c r="DZ26" s="47">
        <f t="shared" si="191"/>
        <v>6213.984</v>
      </c>
      <c r="EA26" s="47">
        <v>0.05</v>
      </c>
      <c r="EB26" s="31">
        <v>5894.35</v>
      </c>
      <c r="EC26" s="31">
        <v>12</v>
      </c>
      <c r="ED26" s="47">
        <f t="shared" si="192"/>
        <v>3536.6100000000006</v>
      </c>
      <c r="EE26" s="47">
        <v>0.07</v>
      </c>
      <c r="EF26" s="31">
        <v>4968.25</v>
      </c>
      <c r="EG26" s="31">
        <v>12</v>
      </c>
      <c r="EH26" s="47">
        <f t="shared" si="193"/>
        <v>4173.330000000001</v>
      </c>
      <c r="EI26" s="47">
        <v>0.12</v>
      </c>
      <c r="EJ26" s="31">
        <v>2832.1</v>
      </c>
      <c r="EK26" s="31">
        <v>12</v>
      </c>
      <c r="EL26" s="47">
        <f t="shared" si="194"/>
        <v>4078.2239999999997</v>
      </c>
      <c r="EM26" s="47">
        <v>0.08</v>
      </c>
      <c r="EN26" s="31">
        <v>901.3</v>
      </c>
      <c r="EO26" s="31">
        <v>12</v>
      </c>
      <c r="EP26" s="47">
        <f t="shared" si="195"/>
        <v>865.2479999999999</v>
      </c>
      <c r="EQ26" s="47">
        <v>0.2</v>
      </c>
      <c r="ER26" s="31">
        <v>2856.14</v>
      </c>
      <c r="ES26" s="31">
        <v>12</v>
      </c>
      <c r="ET26" s="47">
        <f t="shared" si="196"/>
        <v>6854.736000000001</v>
      </c>
      <c r="EU26" s="47">
        <v>0.12</v>
      </c>
      <c r="EV26" s="31">
        <v>2873.59</v>
      </c>
      <c r="EW26" s="31">
        <v>12</v>
      </c>
      <c r="EX26" s="47">
        <f t="shared" si="197"/>
        <v>4137.9696</v>
      </c>
      <c r="EY26" s="47">
        <v>0.08</v>
      </c>
      <c r="EZ26" s="31">
        <v>4438.2</v>
      </c>
      <c r="FA26" s="31">
        <v>12</v>
      </c>
      <c r="FB26" s="47">
        <f t="shared" si="198"/>
        <v>4260.672</v>
      </c>
      <c r="FC26" s="47">
        <v>0.14</v>
      </c>
      <c r="FD26" s="31">
        <v>2534.6</v>
      </c>
      <c r="FE26" s="31">
        <v>12</v>
      </c>
      <c r="FF26" s="47">
        <f t="shared" si="199"/>
        <v>4258.128</v>
      </c>
      <c r="FG26" s="47">
        <v>0.04</v>
      </c>
      <c r="FH26" s="31">
        <v>2510.94</v>
      </c>
      <c r="FI26" s="31">
        <v>12</v>
      </c>
      <c r="FJ26" s="47">
        <f t="shared" si="200"/>
        <v>1205.2512</v>
      </c>
      <c r="FK26" s="47">
        <v>0.08</v>
      </c>
      <c r="FL26" s="31">
        <v>4369.79</v>
      </c>
      <c r="FM26" s="31">
        <v>12</v>
      </c>
      <c r="FN26" s="47">
        <f t="shared" si="201"/>
        <v>4194.9983999999995</v>
      </c>
      <c r="FO26" s="47">
        <v>0.07</v>
      </c>
      <c r="FP26" s="31">
        <v>2973.08</v>
      </c>
      <c r="FQ26" s="31">
        <v>12</v>
      </c>
      <c r="FR26" s="47">
        <f t="shared" si="202"/>
        <v>2497.3872</v>
      </c>
      <c r="FS26" s="47">
        <v>0.04</v>
      </c>
      <c r="FT26" s="31">
        <v>4959.94</v>
      </c>
      <c r="FU26" s="31">
        <v>12</v>
      </c>
      <c r="FV26" s="47">
        <f t="shared" si="203"/>
        <v>2380.7712</v>
      </c>
      <c r="FW26" s="47">
        <v>0.16</v>
      </c>
      <c r="FX26" s="31">
        <v>4346.89</v>
      </c>
      <c r="FY26" s="31">
        <v>12</v>
      </c>
      <c r="FZ26" s="47">
        <f t="shared" si="204"/>
        <v>8346.028800000002</v>
      </c>
      <c r="GA26" s="47">
        <v>0.06</v>
      </c>
      <c r="GB26" s="31">
        <v>5058.1</v>
      </c>
      <c r="GC26" s="31">
        <v>12</v>
      </c>
      <c r="GD26" s="47">
        <f t="shared" si="205"/>
        <v>3641.8320000000003</v>
      </c>
      <c r="GE26" s="47">
        <v>0.16</v>
      </c>
      <c r="GF26" s="31">
        <v>3506.6</v>
      </c>
      <c r="GG26" s="31">
        <v>12</v>
      </c>
      <c r="GH26" s="47">
        <f t="shared" si="206"/>
        <v>6732.672</v>
      </c>
      <c r="GI26" s="47">
        <v>0</v>
      </c>
      <c r="GJ26" s="31">
        <v>5061.53</v>
      </c>
      <c r="GK26" s="31">
        <v>12</v>
      </c>
      <c r="GL26" s="47">
        <f t="shared" si="207"/>
        <v>0</v>
      </c>
      <c r="GM26" s="47">
        <v>0.1</v>
      </c>
      <c r="GN26" s="31">
        <v>4373.5</v>
      </c>
      <c r="GO26" s="31">
        <v>12</v>
      </c>
      <c r="GP26" s="47">
        <f t="shared" si="208"/>
        <v>5248.200000000001</v>
      </c>
      <c r="GQ26" s="47">
        <v>0.09</v>
      </c>
      <c r="GR26" s="31">
        <v>2469.3</v>
      </c>
      <c r="GS26" s="31">
        <v>12</v>
      </c>
      <c r="GT26" s="47">
        <f t="shared" si="209"/>
        <v>2666.844</v>
      </c>
      <c r="GU26" s="47">
        <v>0.06</v>
      </c>
      <c r="GV26" s="31">
        <v>4255.3</v>
      </c>
      <c r="GW26" s="31">
        <v>12</v>
      </c>
      <c r="GX26" s="47">
        <f t="shared" si="210"/>
        <v>3063.8160000000003</v>
      </c>
      <c r="GY26" s="47">
        <v>0.05</v>
      </c>
      <c r="GZ26" s="31">
        <v>3617</v>
      </c>
      <c r="HA26" s="31">
        <v>12</v>
      </c>
      <c r="HB26" s="47">
        <f t="shared" si="211"/>
        <v>2170.2000000000003</v>
      </c>
      <c r="HC26" s="47">
        <v>0.14</v>
      </c>
      <c r="HD26" s="31">
        <v>4963.38</v>
      </c>
      <c r="HE26" s="31">
        <v>12</v>
      </c>
      <c r="HF26" s="47">
        <f t="shared" si="212"/>
        <v>8338.4784</v>
      </c>
      <c r="HG26" s="47">
        <v>0.05</v>
      </c>
      <c r="HH26" s="31">
        <v>4257.8</v>
      </c>
      <c r="HI26" s="31">
        <v>12</v>
      </c>
      <c r="HJ26" s="47">
        <f t="shared" si="213"/>
        <v>2554.6800000000003</v>
      </c>
      <c r="HK26" s="41"/>
      <c r="HL26" s="41"/>
      <c r="HM26" s="47">
        <f t="shared" si="142"/>
        <v>269459.90700000006</v>
      </c>
      <c r="HN26" s="41"/>
      <c r="HO26" s="41"/>
    </row>
    <row r="27" spans="1:223" ht="18" customHeight="1">
      <c r="A27" s="44" t="s">
        <v>132</v>
      </c>
      <c r="B27" s="44">
        <v>0.03</v>
      </c>
      <c r="C27" s="40">
        <v>4820.52</v>
      </c>
      <c r="D27" s="40">
        <v>12</v>
      </c>
      <c r="E27" s="58">
        <f t="shared" si="166"/>
        <v>1735.3872000000001</v>
      </c>
      <c r="F27" s="41">
        <v>0.01</v>
      </c>
      <c r="G27" s="53">
        <v>6561.5</v>
      </c>
      <c r="H27" s="16">
        <v>12</v>
      </c>
      <c r="I27" s="47">
        <f t="shared" si="167"/>
        <v>787.3799999999999</v>
      </c>
      <c r="J27" s="47">
        <v>0</v>
      </c>
      <c r="K27" s="16">
        <v>12857.9</v>
      </c>
      <c r="L27" s="16">
        <v>12</v>
      </c>
      <c r="M27" s="16">
        <f t="shared" si="1"/>
        <v>0</v>
      </c>
      <c r="N27" s="41">
        <v>0.01</v>
      </c>
      <c r="O27" s="16">
        <v>6232.43</v>
      </c>
      <c r="P27" s="16">
        <v>12</v>
      </c>
      <c r="Q27" s="31">
        <f t="shared" si="2"/>
        <v>747.8916</v>
      </c>
      <c r="R27" s="41">
        <v>0.01</v>
      </c>
      <c r="S27" s="16">
        <v>8677.7</v>
      </c>
      <c r="T27" s="16">
        <v>12</v>
      </c>
      <c r="U27" s="31">
        <f t="shared" si="3"/>
        <v>1041.324</v>
      </c>
      <c r="V27" s="41">
        <v>0.01</v>
      </c>
      <c r="W27" s="16">
        <v>4261</v>
      </c>
      <c r="X27" s="16">
        <v>12</v>
      </c>
      <c r="Y27" s="31">
        <f t="shared" si="4"/>
        <v>511.32</v>
      </c>
      <c r="Z27" s="41">
        <v>0.04</v>
      </c>
      <c r="AA27" s="16">
        <v>1932.8</v>
      </c>
      <c r="AB27" s="16">
        <v>12</v>
      </c>
      <c r="AC27" s="31">
        <f t="shared" si="5"/>
        <v>927.7439999999999</v>
      </c>
      <c r="AD27" s="41">
        <v>0.03</v>
      </c>
      <c r="AE27" s="16">
        <v>5596.7</v>
      </c>
      <c r="AF27" s="16">
        <v>12</v>
      </c>
      <c r="AG27" s="31">
        <f t="shared" si="168"/>
        <v>2014.812</v>
      </c>
      <c r="AH27" s="41">
        <v>0.02</v>
      </c>
      <c r="AI27" s="31">
        <v>4439</v>
      </c>
      <c r="AJ27" s="31">
        <v>12</v>
      </c>
      <c r="AK27" s="31">
        <f t="shared" si="6"/>
        <v>1065.3600000000001</v>
      </c>
      <c r="AL27" s="41">
        <v>0</v>
      </c>
      <c r="AM27" s="16">
        <v>7476.1</v>
      </c>
      <c r="AN27" s="16">
        <v>12</v>
      </c>
      <c r="AO27" s="16">
        <f t="shared" si="169"/>
        <v>0</v>
      </c>
      <c r="AP27" s="41">
        <v>0.02</v>
      </c>
      <c r="AQ27" s="16">
        <v>3592.72</v>
      </c>
      <c r="AR27" s="16">
        <v>12</v>
      </c>
      <c r="AS27" s="47">
        <f t="shared" si="170"/>
        <v>862.2528</v>
      </c>
      <c r="AT27" s="47">
        <v>0.014</v>
      </c>
      <c r="AU27" s="31">
        <v>2415.5</v>
      </c>
      <c r="AV27" s="31">
        <v>12</v>
      </c>
      <c r="AW27" s="47">
        <f t="shared" si="171"/>
        <v>405.80400000000003</v>
      </c>
      <c r="AX27" s="47">
        <v>0.11</v>
      </c>
      <c r="AY27" s="31">
        <v>2113.6</v>
      </c>
      <c r="AZ27" s="31">
        <v>12</v>
      </c>
      <c r="BA27" s="47">
        <f t="shared" si="172"/>
        <v>2789.9519999999998</v>
      </c>
      <c r="BB27" s="47">
        <v>0.03</v>
      </c>
      <c r="BC27" s="31">
        <v>4420.42</v>
      </c>
      <c r="BD27" s="31">
        <v>12</v>
      </c>
      <c r="BE27" s="47">
        <f t="shared" si="173"/>
        <v>1591.3512</v>
      </c>
      <c r="BF27" s="47">
        <v>0.03</v>
      </c>
      <c r="BG27" s="31">
        <v>2466.32</v>
      </c>
      <c r="BH27" s="31">
        <v>12</v>
      </c>
      <c r="BI27" s="47">
        <f t="shared" si="174"/>
        <v>887.8752000000001</v>
      </c>
      <c r="BJ27" s="47">
        <v>0.03</v>
      </c>
      <c r="BK27" s="31">
        <v>4344.7</v>
      </c>
      <c r="BL27" s="31">
        <v>12</v>
      </c>
      <c r="BM27" s="47">
        <f t="shared" si="175"/>
        <v>1564.0919999999999</v>
      </c>
      <c r="BN27" s="47">
        <v>0.02</v>
      </c>
      <c r="BO27" s="31">
        <v>4299.57</v>
      </c>
      <c r="BP27" s="31">
        <v>12</v>
      </c>
      <c r="BQ27" s="47">
        <f t="shared" si="176"/>
        <v>1031.8968</v>
      </c>
      <c r="BR27" s="30"/>
      <c r="BS27" s="47">
        <v>0.02</v>
      </c>
      <c r="BT27" s="31">
        <v>5278.3</v>
      </c>
      <c r="BU27" s="31">
        <v>12</v>
      </c>
      <c r="BV27" s="47">
        <f t="shared" si="177"/>
        <v>1266.7920000000001</v>
      </c>
      <c r="BW27" s="47">
        <v>0.02</v>
      </c>
      <c r="BX27" s="31">
        <v>3487.3</v>
      </c>
      <c r="BY27" s="31">
        <v>12</v>
      </c>
      <c r="BZ27" s="47">
        <f t="shared" si="178"/>
        <v>836.9520000000001</v>
      </c>
      <c r="CA27" s="47">
        <v>0.02</v>
      </c>
      <c r="CB27" s="31">
        <v>4497.03</v>
      </c>
      <c r="CC27" s="31">
        <v>12</v>
      </c>
      <c r="CD27" s="47">
        <f t="shared" si="179"/>
        <v>1079.2872</v>
      </c>
      <c r="CE27" s="47">
        <v>0</v>
      </c>
      <c r="CF27" s="31">
        <v>2657.75</v>
      </c>
      <c r="CG27" s="31">
        <v>12</v>
      </c>
      <c r="CH27" s="47">
        <f t="shared" si="180"/>
        <v>0</v>
      </c>
      <c r="CI27" s="47">
        <v>0</v>
      </c>
      <c r="CJ27" s="31">
        <v>8926.25</v>
      </c>
      <c r="CK27" s="31">
        <v>12</v>
      </c>
      <c r="CL27" s="47">
        <f t="shared" si="181"/>
        <v>0</v>
      </c>
      <c r="CM27" s="47">
        <v>0</v>
      </c>
      <c r="CN27" s="31">
        <v>4367.5</v>
      </c>
      <c r="CO27" s="31">
        <v>12</v>
      </c>
      <c r="CP27" s="47">
        <f t="shared" si="182"/>
        <v>0</v>
      </c>
      <c r="CQ27" s="47">
        <v>0</v>
      </c>
      <c r="CR27" s="31">
        <v>2519.2</v>
      </c>
      <c r="CS27" s="31">
        <v>12</v>
      </c>
      <c r="CT27" s="47">
        <f t="shared" si="183"/>
        <v>0</v>
      </c>
      <c r="CU27" s="47">
        <v>0</v>
      </c>
      <c r="CV27" s="31">
        <v>2750.66</v>
      </c>
      <c r="CW27" s="31">
        <v>12</v>
      </c>
      <c r="CX27" s="47">
        <f t="shared" si="184"/>
        <v>0</v>
      </c>
      <c r="CY27" s="47">
        <v>0.02</v>
      </c>
      <c r="CZ27" s="31">
        <v>2386.8</v>
      </c>
      <c r="DA27" s="31">
        <v>12</v>
      </c>
      <c r="DB27" s="47">
        <f t="shared" si="185"/>
        <v>572.8320000000001</v>
      </c>
      <c r="DC27" s="72">
        <v>0.015</v>
      </c>
      <c r="DD27" s="31">
        <v>2765.5</v>
      </c>
      <c r="DE27" s="31">
        <v>12</v>
      </c>
      <c r="DF27" s="47">
        <f t="shared" si="186"/>
        <v>497.78999999999996</v>
      </c>
      <c r="DG27" s="72">
        <v>0.01</v>
      </c>
      <c r="DH27" s="31">
        <v>3354.75</v>
      </c>
      <c r="DI27" s="31">
        <v>12</v>
      </c>
      <c r="DJ27" s="47">
        <f t="shared" si="187"/>
        <v>402.57</v>
      </c>
      <c r="DK27" s="47">
        <v>0.02</v>
      </c>
      <c r="DL27" s="31">
        <v>4983.22</v>
      </c>
      <c r="DM27" s="31">
        <v>12</v>
      </c>
      <c r="DN27" s="47">
        <f t="shared" si="188"/>
        <v>1195.9728</v>
      </c>
      <c r="DO27" s="47">
        <v>0.02</v>
      </c>
      <c r="DP27" s="31">
        <v>5714.22</v>
      </c>
      <c r="DQ27" s="31">
        <v>12</v>
      </c>
      <c r="DR27" s="47">
        <f t="shared" si="189"/>
        <v>1371.4128</v>
      </c>
      <c r="DS27" s="47">
        <v>0.02</v>
      </c>
      <c r="DT27" s="31">
        <v>5589.4</v>
      </c>
      <c r="DU27" s="31">
        <v>12</v>
      </c>
      <c r="DV27" s="47">
        <f t="shared" si="190"/>
        <v>1341.456</v>
      </c>
      <c r="DW27" s="47">
        <v>0</v>
      </c>
      <c r="DX27" s="31">
        <v>5178.32</v>
      </c>
      <c r="DY27" s="31">
        <v>12</v>
      </c>
      <c r="DZ27" s="47">
        <f t="shared" si="191"/>
        <v>0</v>
      </c>
      <c r="EA27" s="47">
        <v>0.02</v>
      </c>
      <c r="EB27" s="31">
        <v>5894.35</v>
      </c>
      <c r="EC27" s="31">
        <v>12</v>
      </c>
      <c r="ED27" s="47">
        <f t="shared" si="192"/>
        <v>1414.6440000000002</v>
      </c>
      <c r="EE27" s="47">
        <v>0</v>
      </c>
      <c r="EF27" s="31">
        <v>4968.25</v>
      </c>
      <c r="EG27" s="31">
        <v>12</v>
      </c>
      <c r="EH27" s="47">
        <f t="shared" si="193"/>
        <v>0</v>
      </c>
      <c r="EI27" s="47">
        <v>0.16</v>
      </c>
      <c r="EJ27" s="31">
        <v>2832.1</v>
      </c>
      <c r="EK27" s="31">
        <v>12</v>
      </c>
      <c r="EL27" s="47">
        <f t="shared" si="194"/>
        <v>5437.632</v>
      </c>
      <c r="EM27" s="47">
        <v>0.11</v>
      </c>
      <c r="EN27" s="31">
        <v>901.3</v>
      </c>
      <c r="EO27" s="31">
        <v>12</v>
      </c>
      <c r="EP27" s="47">
        <f t="shared" si="195"/>
        <v>1189.716</v>
      </c>
      <c r="EQ27" s="47">
        <v>0.03</v>
      </c>
      <c r="ER27" s="31">
        <v>2856.14</v>
      </c>
      <c r="ES27" s="31">
        <v>12</v>
      </c>
      <c r="ET27" s="47">
        <f t="shared" si="196"/>
        <v>1028.2104</v>
      </c>
      <c r="EU27" s="47">
        <v>0.03</v>
      </c>
      <c r="EV27" s="31">
        <v>2873.59</v>
      </c>
      <c r="EW27" s="31">
        <v>12</v>
      </c>
      <c r="EX27" s="47">
        <f t="shared" si="197"/>
        <v>1034.4924</v>
      </c>
      <c r="EY27" s="47">
        <v>0.02</v>
      </c>
      <c r="EZ27" s="31">
        <v>4438.2</v>
      </c>
      <c r="FA27" s="31">
        <v>12</v>
      </c>
      <c r="FB27" s="47">
        <f t="shared" si="198"/>
        <v>1065.168</v>
      </c>
      <c r="FC27" s="47">
        <v>0</v>
      </c>
      <c r="FD27" s="31">
        <v>2534.6</v>
      </c>
      <c r="FE27" s="31">
        <v>12</v>
      </c>
      <c r="FF27" s="47">
        <f t="shared" si="199"/>
        <v>0</v>
      </c>
      <c r="FG27" s="47">
        <v>0</v>
      </c>
      <c r="FH27" s="31">
        <v>2510.94</v>
      </c>
      <c r="FI27" s="31">
        <v>12</v>
      </c>
      <c r="FJ27" s="47">
        <f t="shared" si="200"/>
        <v>0</v>
      </c>
      <c r="FK27" s="47">
        <v>0.02</v>
      </c>
      <c r="FL27" s="31">
        <v>4369.79</v>
      </c>
      <c r="FM27" s="31">
        <v>12</v>
      </c>
      <c r="FN27" s="47">
        <f t="shared" si="201"/>
        <v>1048.7495999999999</v>
      </c>
      <c r="FO27" s="47">
        <v>0.03</v>
      </c>
      <c r="FP27" s="31">
        <v>2973.08</v>
      </c>
      <c r="FQ27" s="31">
        <v>12</v>
      </c>
      <c r="FR27" s="47">
        <f t="shared" si="202"/>
        <v>1070.3088</v>
      </c>
      <c r="FS27" s="47">
        <v>0</v>
      </c>
      <c r="FT27" s="31">
        <v>4959.94</v>
      </c>
      <c r="FU27" s="31">
        <v>12</v>
      </c>
      <c r="FV27" s="47">
        <f t="shared" si="203"/>
        <v>0</v>
      </c>
      <c r="FW27" s="47">
        <v>0</v>
      </c>
      <c r="FX27" s="31">
        <v>4346.89</v>
      </c>
      <c r="FY27" s="31">
        <v>12</v>
      </c>
      <c r="FZ27" s="47">
        <f t="shared" si="204"/>
        <v>0</v>
      </c>
      <c r="GA27" s="47">
        <v>0</v>
      </c>
      <c r="GB27" s="31">
        <v>5058.1</v>
      </c>
      <c r="GC27" s="31">
        <v>12</v>
      </c>
      <c r="GD27" s="47">
        <f t="shared" si="205"/>
        <v>0</v>
      </c>
      <c r="GE27" s="47">
        <v>0.02</v>
      </c>
      <c r="GF27" s="31">
        <v>3506.6</v>
      </c>
      <c r="GG27" s="31">
        <v>12</v>
      </c>
      <c r="GH27" s="47">
        <f t="shared" si="206"/>
        <v>841.584</v>
      </c>
      <c r="GI27" s="47">
        <v>0.02</v>
      </c>
      <c r="GJ27" s="31">
        <v>5061.53</v>
      </c>
      <c r="GK27" s="31">
        <v>12</v>
      </c>
      <c r="GL27" s="47">
        <f t="shared" si="207"/>
        <v>1214.7672</v>
      </c>
      <c r="GM27" s="47">
        <v>0.02</v>
      </c>
      <c r="GN27" s="31">
        <v>4373.5</v>
      </c>
      <c r="GO27" s="31">
        <v>12</v>
      </c>
      <c r="GP27" s="47">
        <f t="shared" si="208"/>
        <v>1049.64</v>
      </c>
      <c r="GQ27" s="47">
        <v>0</v>
      </c>
      <c r="GR27" s="31">
        <v>2469.3</v>
      </c>
      <c r="GS27" s="31">
        <v>12</v>
      </c>
      <c r="GT27" s="47">
        <f t="shared" si="209"/>
        <v>0</v>
      </c>
      <c r="GU27" s="47">
        <v>0.01</v>
      </c>
      <c r="GV27" s="31">
        <v>4255.3</v>
      </c>
      <c r="GW27" s="31">
        <v>12</v>
      </c>
      <c r="GX27" s="47">
        <f t="shared" si="210"/>
        <v>510.6360000000001</v>
      </c>
      <c r="GY27" s="47">
        <v>0.02</v>
      </c>
      <c r="GZ27" s="31">
        <v>3617</v>
      </c>
      <c r="HA27" s="31">
        <v>12</v>
      </c>
      <c r="HB27" s="47">
        <f t="shared" si="211"/>
        <v>868.08</v>
      </c>
      <c r="HC27" s="47">
        <v>0.11</v>
      </c>
      <c r="HD27" s="31">
        <v>4963.38</v>
      </c>
      <c r="HE27" s="31">
        <v>12</v>
      </c>
      <c r="HF27" s="47">
        <f t="shared" si="212"/>
        <v>6551.661599999999</v>
      </c>
      <c r="HG27" s="47">
        <v>0.01</v>
      </c>
      <c r="HH27" s="31">
        <v>4257.8</v>
      </c>
      <c r="HI27" s="31">
        <v>12</v>
      </c>
      <c r="HJ27" s="47">
        <f t="shared" si="213"/>
        <v>510.9360000000001</v>
      </c>
      <c r="HK27" s="41"/>
      <c r="HL27" s="41"/>
      <c r="HM27" s="47">
        <f t="shared" si="142"/>
        <v>51365.733599999985</v>
      </c>
      <c r="HN27" s="41"/>
      <c r="HO27" s="41"/>
    </row>
    <row r="28" spans="1:223" ht="37.5" customHeight="1">
      <c r="A28" s="45" t="s">
        <v>133</v>
      </c>
      <c r="B28" s="45"/>
      <c r="C28" s="40">
        <v>4820.52</v>
      </c>
      <c r="D28" s="40"/>
      <c r="E28" s="45"/>
      <c r="F28" s="41"/>
      <c r="G28" s="53">
        <v>6561.5</v>
      </c>
      <c r="H28" s="16">
        <v>12</v>
      </c>
      <c r="I28" s="41"/>
      <c r="J28" s="41"/>
      <c r="K28" s="16">
        <v>12857.9</v>
      </c>
      <c r="L28" s="16">
        <v>12</v>
      </c>
      <c r="M28" s="16"/>
      <c r="N28" s="41"/>
      <c r="O28" s="16">
        <v>6232.43</v>
      </c>
      <c r="P28" s="16">
        <v>12</v>
      </c>
      <c r="Q28" s="25"/>
      <c r="R28" s="41"/>
      <c r="S28" s="16">
        <v>8677.7</v>
      </c>
      <c r="T28" s="16">
        <v>12</v>
      </c>
      <c r="U28" s="30">
        <f t="shared" si="3"/>
        <v>0</v>
      </c>
      <c r="V28" s="41"/>
      <c r="W28" s="16">
        <v>4261</v>
      </c>
      <c r="X28" s="16">
        <v>12</v>
      </c>
      <c r="Y28" s="31">
        <f t="shared" si="4"/>
        <v>0</v>
      </c>
      <c r="Z28" s="41"/>
      <c r="AA28" s="16">
        <v>1932.8</v>
      </c>
      <c r="AB28" s="16">
        <v>12</v>
      </c>
      <c r="AC28" s="31"/>
      <c r="AD28" s="41"/>
      <c r="AE28" s="16">
        <v>5596.7</v>
      </c>
      <c r="AF28" s="16">
        <v>12</v>
      </c>
      <c r="AG28" s="16"/>
      <c r="AH28" s="41"/>
      <c r="AI28" s="31">
        <v>4439</v>
      </c>
      <c r="AJ28" s="31">
        <v>12</v>
      </c>
      <c r="AK28" s="31"/>
      <c r="AL28" s="41"/>
      <c r="AM28" s="16">
        <v>7476.1</v>
      </c>
      <c r="AN28" s="16">
        <v>12</v>
      </c>
      <c r="AO28" s="16">
        <f t="shared" si="169"/>
        <v>0</v>
      </c>
      <c r="AP28" s="41"/>
      <c r="AQ28" s="16">
        <v>3592.72</v>
      </c>
      <c r="AR28" s="16">
        <v>12</v>
      </c>
      <c r="AS28" s="41"/>
      <c r="AT28" s="41"/>
      <c r="AU28" s="31">
        <v>2415.5</v>
      </c>
      <c r="AV28" s="31">
        <v>12</v>
      </c>
      <c r="AW28" s="41"/>
      <c r="AX28" s="41"/>
      <c r="AY28" s="31">
        <v>2113.6</v>
      </c>
      <c r="AZ28" s="31">
        <v>12</v>
      </c>
      <c r="BA28" s="41"/>
      <c r="BB28" s="41"/>
      <c r="BC28" s="31">
        <v>4420.42</v>
      </c>
      <c r="BD28" s="31">
        <v>12</v>
      </c>
      <c r="BE28" s="41"/>
      <c r="BF28" s="41"/>
      <c r="BG28" s="31">
        <v>2466.32</v>
      </c>
      <c r="BH28" s="31">
        <v>12</v>
      </c>
      <c r="BI28" s="41"/>
      <c r="BJ28" s="41"/>
      <c r="BK28" s="31">
        <v>4344.7</v>
      </c>
      <c r="BL28" s="31">
        <v>12</v>
      </c>
      <c r="BM28" s="41"/>
      <c r="BN28" s="41"/>
      <c r="BO28" s="31">
        <v>4299.57</v>
      </c>
      <c r="BP28" s="31">
        <v>12</v>
      </c>
      <c r="BQ28" s="41"/>
      <c r="BR28" s="30"/>
      <c r="BS28" s="41"/>
      <c r="BT28" s="31">
        <v>5278.3</v>
      </c>
      <c r="BU28" s="31">
        <v>12</v>
      </c>
      <c r="BV28" s="41"/>
      <c r="BW28" s="41"/>
      <c r="BX28" s="31">
        <v>3487.3</v>
      </c>
      <c r="BY28" s="31">
        <v>12</v>
      </c>
      <c r="BZ28" s="41"/>
      <c r="CA28" s="41"/>
      <c r="CB28" s="31">
        <v>4497.03</v>
      </c>
      <c r="CC28" s="31">
        <v>12</v>
      </c>
      <c r="CD28" s="41"/>
      <c r="CE28" s="41"/>
      <c r="CF28" s="31">
        <v>2657.75</v>
      </c>
      <c r="CG28" s="31">
        <v>12</v>
      </c>
      <c r="CH28" s="41"/>
      <c r="CI28" s="41"/>
      <c r="CJ28" s="31">
        <v>8926.25</v>
      </c>
      <c r="CK28" s="31">
        <v>12</v>
      </c>
      <c r="CL28" s="41"/>
      <c r="CM28" s="41"/>
      <c r="CN28" s="31">
        <v>4367.5</v>
      </c>
      <c r="CO28" s="31">
        <v>12</v>
      </c>
      <c r="CP28" s="41"/>
      <c r="CQ28" s="41"/>
      <c r="CR28" s="31">
        <v>2519.2</v>
      </c>
      <c r="CS28" s="31">
        <v>12</v>
      </c>
      <c r="CT28" s="41"/>
      <c r="CU28" s="41"/>
      <c r="CV28" s="31">
        <v>2750.66</v>
      </c>
      <c r="CW28" s="31">
        <v>12</v>
      </c>
      <c r="CX28" s="41"/>
      <c r="CY28" s="41"/>
      <c r="CZ28" s="31">
        <v>2386.8</v>
      </c>
      <c r="DA28" s="31">
        <v>12</v>
      </c>
      <c r="DB28" s="41"/>
      <c r="DC28" s="41"/>
      <c r="DD28" s="31">
        <v>2765.5</v>
      </c>
      <c r="DE28" s="31">
        <v>12</v>
      </c>
      <c r="DF28" s="41"/>
      <c r="DG28" s="41"/>
      <c r="DH28" s="31">
        <v>3354.75</v>
      </c>
      <c r="DI28" s="31">
        <v>12</v>
      </c>
      <c r="DJ28" s="41"/>
      <c r="DK28" s="41"/>
      <c r="DL28" s="31">
        <v>4983.22</v>
      </c>
      <c r="DM28" s="31">
        <v>12</v>
      </c>
      <c r="DN28" s="41"/>
      <c r="DO28" s="41"/>
      <c r="DP28" s="31">
        <v>5714.22</v>
      </c>
      <c r="DQ28" s="31">
        <v>12</v>
      </c>
      <c r="DR28" s="41"/>
      <c r="DS28" s="41"/>
      <c r="DT28" s="31">
        <v>5589.4</v>
      </c>
      <c r="DU28" s="31">
        <v>12</v>
      </c>
      <c r="DV28" s="41"/>
      <c r="DW28" s="41"/>
      <c r="DX28" s="31">
        <v>5178.32</v>
      </c>
      <c r="DY28" s="31">
        <v>12</v>
      </c>
      <c r="DZ28" s="41"/>
      <c r="EA28" s="41"/>
      <c r="EB28" s="31">
        <v>5894.35</v>
      </c>
      <c r="EC28" s="31">
        <v>12</v>
      </c>
      <c r="ED28" s="41"/>
      <c r="EE28" s="41"/>
      <c r="EF28" s="31">
        <v>4968.25</v>
      </c>
      <c r="EG28" s="31">
        <v>12</v>
      </c>
      <c r="EH28" s="41"/>
      <c r="EI28" s="41"/>
      <c r="EJ28" s="31">
        <v>2832.1</v>
      </c>
      <c r="EK28" s="31">
        <v>12</v>
      </c>
      <c r="EL28" s="41"/>
      <c r="EM28" s="41"/>
      <c r="EN28" s="31">
        <v>901.3</v>
      </c>
      <c r="EO28" s="31">
        <v>12</v>
      </c>
      <c r="EP28" s="41"/>
      <c r="EQ28" s="41"/>
      <c r="ER28" s="31">
        <v>2856.14</v>
      </c>
      <c r="ES28" s="31">
        <v>12</v>
      </c>
      <c r="ET28" s="41"/>
      <c r="EU28" s="41"/>
      <c r="EV28" s="31">
        <v>2873.59</v>
      </c>
      <c r="EW28" s="31">
        <v>12</v>
      </c>
      <c r="EX28" s="41"/>
      <c r="EY28" s="41"/>
      <c r="EZ28" s="31">
        <v>4438.2</v>
      </c>
      <c r="FA28" s="31">
        <v>12</v>
      </c>
      <c r="FB28" s="41"/>
      <c r="FC28" s="41"/>
      <c r="FD28" s="31">
        <v>2534.6</v>
      </c>
      <c r="FE28" s="31">
        <v>12</v>
      </c>
      <c r="FF28" s="41"/>
      <c r="FG28" s="41"/>
      <c r="FH28" s="31">
        <v>2510.94</v>
      </c>
      <c r="FI28" s="31">
        <v>12</v>
      </c>
      <c r="FJ28" s="41"/>
      <c r="FK28" s="41"/>
      <c r="FL28" s="31">
        <v>4369.79</v>
      </c>
      <c r="FM28" s="31">
        <v>12</v>
      </c>
      <c r="FN28" s="41"/>
      <c r="FO28" s="41"/>
      <c r="FP28" s="31">
        <v>2973.08</v>
      </c>
      <c r="FQ28" s="31">
        <v>12</v>
      </c>
      <c r="FR28" s="41"/>
      <c r="FS28" s="41"/>
      <c r="FT28" s="31">
        <v>4959.94</v>
      </c>
      <c r="FU28" s="31">
        <v>12</v>
      </c>
      <c r="FV28" s="41"/>
      <c r="FW28" s="41"/>
      <c r="FX28" s="31">
        <v>4346.89</v>
      </c>
      <c r="FY28" s="31">
        <v>12</v>
      </c>
      <c r="FZ28" s="41"/>
      <c r="GA28" s="41"/>
      <c r="GB28" s="31">
        <v>5058.1</v>
      </c>
      <c r="GC28" s="31">
        <v>12</v>
      </c>
      <c r="GD28" s="41"/>
      <c r="GE28" s="41"/>
      <c r="GF28" s="31">
        <v>3506.6</v>
      </c>
      <c r="GG28" s="31">
        <v>12</v>
      </c>
      <c r="GH28" s="41"/>
      <c r="GI28" s="41"/>
      <c r="GJ28" s="31">
        <v>5061.53</v>
      </c>
      <c r="GK28" s="31">
        <v>12</v>
      </c>
      <c r="GL28" s="41"/>
      <c r="GM28" s="41"/>
      <c r="GN28" s="31">
        <v>4373.5</v>
      </c>
      <c r="GO28" s="31">
        <v>12</v>
      </c>
      <c r="GP28" s="41"/>
      <c r="GQ28" s="41"/>
      <c r="GR28" s="31">
        <v>2469.3</v>
      </c>
      <c r="GS28" s="31">
        <v>12</v>
      </c>
      <c r="GT28" s="41"/>
      <c r="GU28" s="41"/>
      <c r="GV28" s="31">
        <v>4255.3</v>
      </c>
      <c r="GW28" s="31">
        <v>12</v>
      </c>
      <c r="GX28" s="41"/>
      <c r="GY28" s="41"/>
      <c r="GZ28" s="31">
        <v>3617</v>
      </c>
      <c r="HA28" s="31">
        <v>12</v>
      </c>
      <c r="HB28" s="41"/>
      <c r="HC28" s="41"/>
      <c r="HD28" s="31">
        <v>4963.38</v>
      </c>
      <c r="HE28" s="31">
        <v>12</v>
      </c>
      <c r="HF28" s="41"/>
      <c r="HG28" s="41"/>
      <c r="HH28" s="31">
        <v>4257.8</v>
      </c>
      <c r="HI28" s="31">
        <v>12</v>
      </c>
      <c r="HJ28" s="41"/>
      <c r="HK28" s="41"/>
      <c r="HL28" s="41"/>
      <c r="HM28" s="47"/>
      <c r="HN28" s="41"/>
      <c r="HO28" s="41"/>
    </row>
    <row r="29" spans="1:223" ht="22.5" customHeight="1">
      <c r="A29" s="48" t="s">
        <v>134</v>
      </c>
      <c r="B29" s="48">
        <f>B30+B31+B32+B33+B34</f>
        <v>1.6500000000000001</v>
      </c>
      <c r="C29" s="40">
        <v>4820.52</v>
      </c>
      <c r="D29" s="56">
        <v>12</v>
      </c>
      <c r="E29" s="61">
        <f>E30+E31+E32+E33+E34</f>
        <v>95446.29600000002</v>
      </c>
      <c r="F29" s="43">
        <f>F30+F31+F32+F33+F34</f>
        <v>1.82</v>
      </c>
      <c r="G29" s="53">
        <v>6561.5</v>
      </c>
      <c r="H29" s="16">
        <v>12</v>
      </c>
      <c r="I29" s="43">
        <f aca="true" t="shared" si="214" ref="I29:N29">I30+I31+I32+I33+I34</f>
        <v>143303.16</v>
      </c>
      <c r="J29" s="43">
        <f t="shared" si="214"/>
        <v>1.1500000000000001</v>
      </c>
      <c r="K29" s="16">
        <v>12857.9</v>
      </c>
      <c r="L29" s="16">
        <v>12</v>
      </c>
      <c r="M29" s="25">
        <f aca="true" t="shared" si="215" ref="M29:M50">J29*K29*L29</f>
        <v>177439.02000000002</v>
      </c>
      <c r="N29" s="43">
        <f t="shared" si="214"/>
        <v>1.93</v>
      </c>
      <c r="O29" s="16">
        <v>6232.43</v>
      </c>
      <c r="P29" s="16">
        <v>12</v>
      </c>
      <c r="Q29" s="25">
        <f aca="true" t="shared" si="216" ref="Q29:Q50">N29*O29*P29</f>
        <v>144343.07880000002</v>
      </c>
      <c r="R29" s="43">
        <f>R30+R31+R32+R33+R34</f>
        <v>2.02</v>
      </c>
      <c r="S29" s="16">
        <v>8677.7</v>
      </c>
      <c r="T29" s="16">
        <v>12</v>
      </c>
      <c r="U29" s="30">
        <f t="shared" si="3"/>
        <v>210347.44800000003</v>
      </c>
      <c r="V29" s="43">
        <f>V30+V31+V32+V33+V34</f>
        <v>1.62</v>
      </c>
      <c r="W29" s="16">
        <v>4261</v>
      </c>
      <c r="X29" s="16">
        <v>12</v>
      </c>
      <c r="Y29" s="30">
        <f t="shared" si="4"/>
        <v>82833.84000000001</v>
      </c>
      <c r="Z29" s="43">
        <f>Z30+Z31+Z32+Z33+Z34</f>
        <v>1.76</v>
      </c>
      <c r="AA29" s="16">
        <v>1932.8</v>
      </c>
      <c r="AB29" s="16">
        <v>12</v>
      </c>
      <c r="AC29" s="30">
        <f aca="true" t="shared" si="217" ref="AC29:AC42">Z29*AA29*AB29</f>
        <v>40820.736000000004</v>
      </c>
      <c r="AD29" s="43">
        <f>AD30+AD31+AD32+AD33+AD34</f>
        <v>1.7</v>
      </c>
      <c r="AE29" s="16">
        <v>5596.7</v>
      </c>
      <c r="AF29" s="16">
        <v>12</v>
      </c>
      <c r="AG29" s="25">
        <f aca="true" t="shared" si="218" ref="AG29:AG35">AD29*AE29*AF29</f>
        <v>114172.68</v>
      </c>
      <c r="AH29" s="43">
        <f>AH30+AH31+AH32+AH33+AH34</f>
        <v>1.37</v>
      </c>
      <c r="AI29" s="31">
        <v>4439</v>
      </c>
      <c r="AJ29" s="31">
        <v>12</v>
      </c>
      <c r="AK29" s="30">
        <f aca="true" t="shared" si="219" ref="AK29:AK42">AH29*AI29*AJ29</f>
        <v>72977.16</v>
      </c>
      <c r="AL29" s="43">
        <f>AL30+AL31+AL32+AL33+AL34</f>
        <v>1.37</v>
      </c>
      <c r="AM29" s="16">
        <v>7476.1</v>
      </c>
      <c r="AN29" s="16">
        <v>12</v>
      </c>
      <c r="AO29" s="25">
        <f>AO30+AO31+AO32+AO33+AO34+AO35</f>
        <v>122907.08400000002</v>
      </c>
      <c r="AP29" s="43">
        <f>AP30+AP31+AP32+AP33+AP34</f>
        <v>1.82</v>
      </c>
      <c r="AQ29" s="16">
        <v>3592.72</v>
      </c>
      <c r="AR29" s="16">
        <v>12</v>
      </c>
      <c r="AS29" s="43">
        <f>AS30+AS31+AS32+AS33+AS34</f>
        <v>78465.0048</v>
      </c>
      <c r="AT29" s="46">
        <f>AT30+AT31+AT32+AT33+AT34</f>
        <v>3.3499999999999996</v>
      </c>
      <c r="AU29" s="31">
        <v>2415.5</v>
      </c>
      <c r="AV29" s="31">
        <v>12</v>
      </c>
      <c r="AW29" s="46">
        <f aca="true" t="shared" si="220" ref="AW29:BB29">AW30+AW31+AW32+AW33+AW34</f>
        <v>97103.1</v>
      </c>
      <c r="AX29" s="46">
        <f t="shared" si="220"/>
        <v>3.03</v>
      </c>
      <c r="AY29" s="31">
        <v>2113.6</v>
      </c>
      <c r="AZ29" s="31">
        <v>12</v>
      </c>
      <c r="BA29" s="46">
        <f t="shared" si="220"/>
        <v>76850.49599999998</v>
      </c>
      <c r="BB29" s="46">
        <f t="shared" si="220"/>
        <v>1.81</v>
      </c>
      <c r="BC29" s="31">
        <v>4420.42</v>
      </c>
      <c r="BD29" s="31">
        <v>12</v>
      </c>
      <c r="BE29" s="46">
        <f aca="true" t="shared" si="221" ref="BE29:BJ29">BE30+BE31+BE32+BE33+BE34</f>
        <v>96011.5224</v>
      </c>
      <c r="BF29" s="46">
        <f t="shared" si="221"/>
        <v>3.05</v>
      </c>
      <c r="BG29" s="31">
        <v>2466.32</v>
      </c>
      <c r="BH29" s="31">
        <v>12</v>
      </c>
      <c r="BI29" s="46">
        <f t="shared" si="221"/>
        <v>90267.312</v>
      </c>
      <c r="BJ29" s="46">
        <f t="shared" si="221"/>
        <v>2.15</v>
      </c>
      <c r="BK29" s="31">
        <v>4344.7</v>
      </c>
      <c r="BL29" s="31">
        <v>12</v>
      </c>
      <c r="BM29" s="46">
        <f>BM30+BM31+BM32+BM33+BM34</f>
        <v>112093.26</v>
      </c>
      <c r="BN29" s="46">
        <f>BN30+BN31+BN32+BN33+BN34</f>
        <v>1.87</v>
      </c>
      <c r="BO29" s="31">
        <v>4299.57</v>
      </c>
      <c r="BP29" s="31">
        <v>12</v>
      </c>
      <c r="BQ29" s="46">
        <f>BQ30+BQ31+BQ32+BQ33+BQ34</f>
        <v>96482.35079999999</v>
      </c>
      <c r="BR29" s="30"/>
      <c r="BS29" s="46">
        <f>BS30+BS31+BS32+BS33+BS34</f>
        <v>2.32</v>
      </c>
      <c r="BT29" s="31">
        <v>5278.3</v>
      </c>
      <c r="BU29" s="31">
        <v>12</v>
      </c>
      <c r="BV29" s="46">
        <f>BV30+BV31+BV32+BV33+BV34</f>
        <v>146947.87200000003</v>
      </c>
      <c r="BW29" s="46">
        <f>BW30+BW31+BW32+BW33+BW34</f>
        <v>1.97</v>
      </c>
      <c r="BX29" s="31">
        <v>3487.3</v>
      </c>
      <c r="BY29" s="31">
        <v>12</v>
      </c>
      <c r="BZ29" s="46">
        <f aca="true" t="shared" si="222" ref="BZ29:CE29">BZ30+BZ31+BZ32+BZ33+BZ34</f>
        <v>82439.77200000001</v>
      </c>
      <c r="CA29" s="46">
        <f t="shared" si="222"/>
        <v>2.3699999999999997</v>
      </c>
      <c r="CB29" s="31">
        <v>4497.03</v>
      </c>
      <c r="CC29" s="31">
        <v>12</v>
      </c>
      <c r="CD29" s="46">
        <f t="shared" si="222"/>
        <v>127895.5332</v>
      </c>
      <c r="CE29" s="46">
        <f t="shared" si="222"/>
        <v>2.3799999999999994</v>
      </c>
      <c r="CF29" s="31">
        <v>2657.75</v>
      </c>
      <c r="CG29" s="31">
        <v>12</v>
      </c>
      <c r="CH29" s="46">
        <f aca="true" t="shared" si="223" ref="CH29:CM29">CH30+CH31+CH32+CH33+CH34</f>
        <v>75905.33999999998</v>
      </c>
      <c r="CI29" s="46">
        <f t="shared" si="223"/>
        <v>1.25</v>
      </c>
      <c r="CJ29" s="31">
        <v>8926.25</v>
      </c>
      <c r="CK29" s="31">
        <v>12</v>
      </c>
      <c r="CL29" s="46">
        <f t="shared" si="223"/>
        <v>133893.75</v>
      </c>
      <c r="CM29" s="46">
        <f t="shared" si="223"/>
        <v>1.8800000000000001</v>
      </c>
      <c r="CN29" s="31">
        <v>4367.5</v>
      </c>
      <c r="CO29" s="31">
        <v>12</v>
      </c>
      <c r="CP29" s="46">
        <f aca="true" t="shared" si="224" ref="CP29:CU29">CP30+CP31+CP32+CP33+CP34</f>
        <v>98530.80000000002</v>
      </c>
      <c r="CQ29" s="46">
        <f t="shared" si="224"/>
        <v>1.33</v>
      </c>
      <c r="CR29" s="31">
        <v>2519.2</v>
      </c>
      <c r="CS29" s="31">
        <v>12</v>
      </c>
      <c r="CT29" s="46">
        <f t="shared" si="224"/>
        <v>40206.43199999999</v>
      </c>
      <c r="CU29" s="46">
        <f t="shared" si="224"/>
        <v>2.1599999999999997</v>
      </c>
      <c r="CV29" s="31">
        <v>2750.66</v>
      </c>
      <c r="CW29" s="31">
        <v>12</v>
      </c>
      <c r="CX29" s="46">
        <f aca="true" t="shared" si="225" ref="CX29:DC29">CX30+CX31+CX32+CX33+CX34</f>
        <v>71297.10719999998</v>
      </c>
      <c r="CY29" s="46">
        <f t="shared" si="225"/>
        <v>2.8499999999999996</v>
      </c>
      <c r="CZ29" s="31">
        <v>2386.8</v>
      </c>
      <c r="DA29" s="31">
        <v>12</v>
      </c>
      <c r="DB29" s="46">
        <f t="shared" si="225"/>
        <v>81628.56000000001</v>
      </c>
      <c r="DC29" s="46">
        <f t="shared" si="225"/>
        <v>3.41</v>
      </c>
      <c r="DD29" s="31">
        <v>2765.5</v>
      </c>
      <c r="DE29" s="31">
        <v>12</v>
      </c>
      <c r="DF29" s="46">
        <f aca="true" t="shared" si="226" ref="DF29:DK29">DF30+DF31+DF32+DF33+DF34</f>
        <v>113164.26000000001</v>
      </c>
      <c r="DG29" s="46">
        <f t="shared" si="226"/>
        <v>2.4599999999999995</v>
      </c>
      <c r="DH29" s="31">
        <v>3354.75</v>
      </c>
      <c r="DI29" s="31">
        <v>12</v>
      </c>
      <c r="DJ29" s="46">
        <f t="shared" si="226"/>
        <v>99032.22</v>
      </c>
      <c r="DK29" s="46">
        <f t="shared" si="226"/>
        <v>1.6</v>
      </c>
      <c r="DL29" s="31">
        <v>4983.22</v>
      </c>
      <c r="DM29" s="31">
        <v>12</v>
      </c>
      <c r="DN29" s="46">
        <f aca="true" t="shared" si="227" ref="DN29:DS29">DN30+DN31+DN32+DN33+DN34</f>
        <v>95677.824</v>
      </c>
      <c r="DO29" s="46">
        <f t="shared" si="227"/>
        <v>1.4000000000000001</v>
      </c>
      <c r="DP29" s="31">
        <v>5714.22</v>
      </c>
      <c r="DQ29" s="31">
        <v>12</v>
      </c>
      <c r="DR29" s="46">
        <f t="shared" si="227"/>
        <v>95998.89600000001</v>
      </c>
      <c r="DS29" s="46">
        <f t="shared" si="227"/>
        <v>3.58</v>
      </c>
      <c r="DT29" s="31">
        <v>5589.4</v>
      </c>
      <c r="DU29" s="31">
        <v>12</v>
      </c>
      <c r="DV29" s="46">
        <f aca="true" t="shared" si="228" ref="DV29:EA29">DV30+DV31+DV32+DV33+DV34</f>
        <v>240120.62399999995</v>
      </c>
      <c r="DW29" s="46">
        <f t="shared" si="228"/>
        <v>1.37</v>
      </c>
      <c r="DX29" s="31">
        <v>5178.32</v>
      </c>
      <c r="DY29" s="31">
        <v>12</v>
      </c>
      <c r="DZ29" s="46">
        <f t="shared" si="228"/>
        <v>85131.5808</v>
      </c>
      <c r="EA29" s="46">
        <f t="shared" si="228"/>
        <v>2.2499999999999996</v>
      </c>
      <c r="EB29" s="31">
        <v>5894.35</v>
      </c>
      <c r="EC29" s="31">
        <v>12</v>
      </c>
      <c r="ED29" s="46">
        <f aca="true" t="shared" si="229" ref="ED29:EI29">ED30+ED31+ED32+ED33+ED34</f>
        <v>159147.45</v>
      </c>
      <c r="EE29" s="46">
        <f t="shared" si="229"/>
        <v>1.36</v>
      </c>
      <c r="EF29" s="31">
        <v>4968.25</v>
      </c>
      <c r="EG29" s="31">
        <v>12</v>
      </c>
      <c r="EH29" s="46">
        <f t="shared" si="229"/>
        <v>81081.84000000001</v>
      </c>
      <c r="EI29" s="46">
        <f t="shared" si="229"/>
        <v>2.65</v>
      </c>
      <c r="EJ29" s="31">
        <v>2832.1</v>
      </c>
      <c r="EK29" s="31">
        <v>12</v>
      </c>
      <c r="EL29" s="46">
        <f aca="true" t="shared" si="230" ref="EL29:EQ29">EL30+EL31+EL32+EL33+EL34</f>
        <v>90060.78</v>
      </c>
      <c r="EM29" s="46">
        <f t="shared" si="230"/>
        <v>4.319999999999999</v>
      </c>
      <c r="EN29" s="31">
        <v>901.3</v>
      </c>
      <c r="EO29" s="31">
        <v>12</v>
      </c>
      <c r="EP29" s="46">
        <f t="shared" si="230"/>
        <v>46723.39199999999</v>
      </c>
      <c r="EQ29" s="46">
        <f t="shared" si="230"/>
        <v>2.6399999999999997</v>
      </c>
      <c r="ER29" s="31">
        <v>2856.14</v>
      </c>
      <c r="ES29" s="31">
        <v>12</v>
      </c>
      <c r="ET29" s="46">
        <f aca="true" t="shared" si="231" ref="ET29:EY29">ET30+ET31+ET32+ET33+ET34</f>
        <v>90482.5152</v>
      </c>
      <c r="EU29" s="46">
        <f t="shared" si="231"/>
        <v>2.6799999999999997</v>
      </c>
      <c r="EV29" s="31">
        <v>2873.59</v>
      </c>
      <c r="EW29" s="31">
        <v>12</v>
      </c>
      <c r="EX29" s="46">
        <f t="shared" si="231"/>
        <v>92414.6544</v>
      </c>
      <c r="EY29" s="46">
        <f t="shared" si="231"/>
        <v>1.85</v>
      </c>
      <c r="EZ29" s="31">
        <v>4438.2</v>
      </c>
      <c r="FA29" s="31">
        <v>12</v>
      </c>
      <c r="FB29" s="46">
        <f aca="true" t="shared" si="232" ref="FB29:FG29">FB30+FB31+FB32+FB33+FB34</f>
        <v>98528.04</v>
      </c>
      <c r="FC29" s="46">
        <f t="shared" si="232"/>
        <v>2.53</v>
      </c>
      <c r="FD29" s="31">
        <v>2534.6</v>
      </c>
      <c r="FE29" s="31">
        <v>12</v>
      </c>
      <c r="FF29" s="46">
        <f t="shared" si="232"/>
        <v>76950.45599999999</v>
      </c>
      <c r="FG29" s="46">
        <f t="shared" si="232"/>
        <v>2.3499999999999996</v>
      </c>
      <c r="FH29" s="31">
        <v>2510.94</v>
      </c>
      <c r="FI29" s="31">
        <v>12</v>
      </c>
      <c r="FJ29" s="46">
        <f aca="true" t="shared" si="233" ref="FJ29:FO29">FJ30+FJ31+FJ32+FJ33+FJ34</f>
        <v>70808.508</v>
      </c>
      <c r="FK29" s="46">
        <f t="shared" si="233"/>
        <v>2.48</v>
      </c>
      <c r="FL29" s="31">
        <v>4369.79</v>
      </c>
      <c r="FM29" s="31">
        <v>12</v>
      </c>
      <c r="FN29" s="46">
        <f t="shared" si="233"/>
        <v>130044.95039999999</v>
      </c>
      <c r="FO29" s="46">
        <f t="shared" si="233"/>
        <v>2.7699999999999996</v>
      </c>
      <c r="FP29" s="31">
        <v>2973.08</v>
      </c>
      <c r="FQ29" s="31">
        <v>12</v>
      </c>
      <c r="FR29" s="46">
        <f aca="true" t="shared" si="234" ref="FR29:FW29">FR30+FR31+FR32+FR33+FR34</f>
        <v>98825.1792</v>
      </c>
      <c r="FS29" s="67">
        <f t="shared" si="234"/>
        <v>1.635</v>
      </c>
      <c r="FT29" s="31">
        <v>4959.94</v>
      </c>
      <c r="FU29" s="31">
        <v>12</v>
      </c>
      <c r="FV29" s="46">
        <f t="shared" si="234"/>
        <v>97314.02279999999</v>
      </c>
      <c r="FW29" s="67">
        <f t="shared" si="234"/>
        <v>2.3999999999999995</v>
      </c>
      <c r="FX29" s="31">
        <v>4346.89</v>
      </c>
      <c r="FY29" s="31">
        <v>12</v>
      </c>
      <c r="FZ29" s="46">
        <f aca="true" t="shared" si="235" ref="FZ29:GE29">FZ30+FZ31+FZ32+FZ33+FZ34</f>
        <v>125190.432</v>
      </c>
      <c r="GA29" s="46">
        <f t="shared" si="235"/>
        <v>1.59</v>
      </c>
      <c r="GB29" s="31">
        <v>5058.1</v>
      </c>
      <c r="GC29" s="31">
        <v>12</v>
      </c>
      <c r="GD29" s="46">
        <f t="shared" si="235"/>
        <v>96508.548</v>
      </c>
      <c r="GE29" s="46">
        <f t="shared" si="235"/>
        <v>2.3299999999999996</v>
      </c>
      <c r="GF29" s="31">
        <v>3506.6</v>
      </c>
      <c r="GG29" s="31">
        <v>12</v>
      </c>
      <c r="GH29" s="46">
        <f aca="true" t="shared" si="236" ref="GH29:GM29">GH30+GH31+GH32+GH33+GH34</f>
        <v>98044.53599999998</v>
      </c>
      <c r="GI29" s="46">
        <f t="shared" si="236"/>
        <v>2.8199999999999994</v>
      </c>
      <c r="GJ29" s="31">
        <v>5061.53</v>
      </c>
      <c r="GK29" s="31">
        <v>12</v>
      </c>
      <c r="GL29" s="46">
        <f t="shared" si="236"/>
        <v>171282.17520000003</v>
      </c>
      <c r="GM29" s="46">
        <f t="shared" si="236"/>
        <v>2.04</v>
      </c>
      <c r="GN29" s="31">
        <v>4373.5</v>
      </c>
      <c r="GO29" s="31">
        <v>12</v>
      </c>
      <c r="GP29" s="46">
        <f aca="true" t="shared" si="237" ref="GP29:GU29">GP30+GP31+GP32+GP33+GP34</f>
        <v>107063.28000000001</v>
      </c>
      <c r="GQ29" s="46">
        <f t="shared" si="237"/>
        <v>2.2699999999999996</v>
      </c>
      <c r="GR29" s="31">
        <v>2469.3</v>
      </c>
      <c r="GS29" s="31">
        <v>12</v>
      </c>
      <c r="GT29" s="46">
        <f t="shared" si="237"/>
        <v>67263.732</v>
      </c>
      <c r="GU29" s="46">
        <f t="shared" si="237"/>
        <v>2.3899999999999997</v>
      </c>
      <c r="GV29" s="31">
        <v>4255.3</v>
      </c>
      <c r="GW29" s="31">
        <v>12</v>
      </c>
      <c r="GX29" s="46">
        <f aca="true" t="shared" si="238" ref="GX29:HC29">GX30+GX31+GX32+GX33+GX34</f>
        <v>122042.00400000002</v>
      </c>
      <c r="GY29" s="46">
        <f t="shared" si="238"/>
        <v>2.1499999999999995</v>
      </c>
      <c r="GZ29" s="31">
        <v>3617</v>
      </c>
      <c r="HA29" s="31">
        <v>12</v>
      </c>
      <c r="HB29" s="46">
        <f t="shared" si="238"/>
        <v>93318.59999999999</v>
      </c>
      <c r="HC29" s="46">
        <f t="shared" si="238"/>
        <v>1.8</v>
      </c>
      <c r="HD29" s="31">
        <v>4963.38</v>
      </c>
      <c r="HE29" s="31">
        <v>12</v>
      </c>
      <c r="HF29" s="46">
        <f aca="true" t="shared" si="239" ref="HF29:HO29">HF30+HF31+HF32+HF33+HF34</f>
        <v>107209.008</v>
      </c>
      <c r="HG29" s="46">
        <f t="shared" si="239"/>
        <v>2.4499999999999997</v>
      </c>
      <c r="HH29" s="31">
        <v>4257.8</v>
      </c>
      <c r="HI29" s="31">
        <v>12</v>
      </c>
      <c r="HJ29" s="46">
        <f t="shared" si="239"/>
        <v>125179.32</v>
      </c>
      <c r="HK29" s="43">
        <f t="shared" si="239"/>
        <v>0</v>
      </c>
      <c r="HL29" s="43">
        <f t="shared" si="239"/>
        <v>0</v>
      </c>
      <c r="HM29" s="46">
        <f t="shared" si="239"/>
        <v>5685217.543199999</v>
      </c>
      <c r="HN29" s="43">
        <f t="shared" si="239"/>
        <v>0</v>
      </c>
      <c r="HO29" s="43">
        <f t="shared" si="239"/>
        <v>0</v>
      </c>
    </row>
    <row r="30" spans="1:223" ht="15.75" customHeight="1">
      <c r="A30" s="44" t="s">
        <v>135</v>
      </c>
      <c r="B30" s="44">
        <v>1.56</v>
      </c>
      <c r="C30" s="40">
        <v>4820.52</v>
      </c>
      <c r="D30" s="40">
        <v>12</v>
      </c>
      <c r="E30" s="58">
        <f aca="true" t="shared" si="240" ref="E30:E35">B30*C30*D30</f>
        <v>90240.13440000001</v>
      </c>
      <c r="F30" s="41">
        <v>1.75</v>
      </c>
      <c r="G30" s="53">
        <v>6561.5</v>
      </c>
      <c r="H30" s="16">
        <v>12</v>
      </c>
      <c r="I30" s="41">
        <f>F30*G30*H30</f>
        <v>137791.5</v>
      </c>
      <c r="J30" s="41">
        <v>1.1</v>
      </c>
      <c r="K30" s="16">
        <v>12857.9</v>
      </c>
      <c r="L30" s="16">
        <v>12</v>
      </c>
      <c r="M30" s="16">
        <f t="shared" si="215"/>
        <v>169724.28</v>
      </c>
      <c r="N30" s="41">
        <v>1.63</v>
      </c>
      <c r="O30" s="16">
        <v>6232.43</v>
      </c>
      <c r="P30" s="16">
        <v>12</v>
      </c>
      <c r="Q30" s="31">
        <f t="shared" si="216"/>
        <v>121906.3308</v>
      </c>
      <c r="R30" s="41">
        <v>1.94</v>
      </c>
      <c r="S30" s="16">
        <v>8677.7</v>
      </c>
      <c r="T30" s="16">
        <v>12</v>
      </c>
      <c r="U30" s="31">
        <f t="shared" si="3"/>
        <v>202016.85600000003</v>
      </c>
      <c r="V30" s="41">
        <v>1.5</v>
      </c>
      <c r="W30" s="16">
        <v>4261</v>
      </c>
      <c r="X30" s="16">
        <v>12</v>
      </c>
      <c r="Y30" s="31">
        <f t="shared" si="4"/>
        <v>76698</v>
      </c>
      <c r="Z30" s="41">
        <v>1.75</v>
      </c>
      <c r="AA30" s="16">
        <v>1932.8</v>
      </c>
      <c r="AB30" s="16">
        <v>12</v>
      </c>
      <c r="AC30" s="31">
        <f t="shared" si="217"/>
        <v>40588.8</v>
      </c>
      <c r="AD30" s="41">
        <v>1.7</v>
      </c>
      <c r="AE30" s="16">
        <v>5596.7</v>
      </c>
      <c r="AF30" s="16">
        <v>12</v>
      </c>
      <c r="AG30" s="16">
        <f t="shared" si="218"/>
        <v>114172.68</v>
      </c>
      <c r="AH30" s="41">
        <v>1.27</v>
      </c>
      <c r="AI30" s="31">
        <v>4439</v>
      </c>
      <c r="AJ30" s="31">
        <v>12</v>
      </c>
      <c r="AK30" s="31">
        <f t="shared" si="219"/>
        <v>67650.36</v>
      </c>
      <c r="AL30" s="41">
        <v>1.37</v>
      </c>
      <c r="AM30" s="16">
        <v>7476.1</v>
      </c>
      <c r="AN30" s="16">
        <v>12</v>
      </c>
      <c r="AO30" s="16">
        <f aca="true" t="shared" si="241" ref="AO30:AO35">AL30*AM30*AN30</f>
        <v>122907.08400000002</v>
      </c>
      <c r="AP30" s="41">
        <v>1.75</v>
      </c>
      <c r="AQ30" s="16">
        <v>3592.72</v>
      </c>
      <c r="AR30" s="16">
        <v>12</v>
      </c>
      <c r="AS30" s="41">
        <f aca="true" t="shared" si="242" ref="AS30:AS35">AP30*AQ30*AR30</f>
        <v>75447.12</v>
      </c>
      <c r="AT30" s="41">
        <v>3.25</v>
      </c>
      <c r="AU30" s="31">
        <v>2415.5</v>
      </c>
      <c r="AV30" s="31">
        <v>12</v>
      </c>
      <c r="AW30" s="47">
        <f>AV30*AU30*AT30</f>
        <v>94204.5</v>
      </c>
      <c r="AX30" s="41">
        <v>3.02</v>
      </c>
      <c r="AY30" s="31">
        <v>2113.6</v>
      </c>
      <c r="AZ30" s="31">
        <v>12</v>
      </c>
      <c r="BA30" s="47">
        <f>AZ30*AY30*AX30</f>
        <v>76596.86399999999</v>
      </c>
      <c r="BB30" s="41">
        <v>1.72</v>
      </c>
      <c r="BC30" s="31">
        <v>4420.42</v>
      </c>
      <c r="BD30" s="31">
        <v>12</v>
      </c>
      <c r="BE30" s="47">
        <f>BD30*BC30*BB30</f>
        <v>91237.4688</v>
      </c>
      <c r="BF30" s="41">
        <v>2.96</v>
      </c>
      <c r="BG30" s="31">
        <v>2466.32</v>
      </c>
      <c r="BH30" s="31">
        <v>12</v>
      </c>
      <c r="BI30" s="47">
        <f>BH30*BG30*BF30</f>
        <v>87603.6864</v>
      </c>
      <c r="BJ30" s="41">
        <v>2.04</v>
      </c>
      <c r="BK30" s="31">
        <v>4344.7</v>
      </c>
      <c r="BL30" s="31">
        <v>12</v>
      </c>
      <c r="BM30" s="47">
        <f>BL30*BK30*BJ30</f>
        <v>106358.256</v>
      </c>
      <c r="BN30" s="41">
        <v>1.76</v>
      </c>
      <c r="BO30" s="31">
        <v>4299.57</v>
      </c>
      <c r="BP30" s="31">
        <v>12</v>
      </c>
      <c r="BQ30" s="47">
        <f>BP30*BO30*BN30</f>
        <v>90806.9184</v>
      </c>
      <c r="BR30" s="30"/>
      <c r="BS30" s="41">
        <v>2.19</v>
      </c>
      <c r="BT30" s="31">
        <v>5278.3</v>
      </c>
      <c r="BU30" s="31">
        <v>12</v>
      </c>
      <c r="BV30" s="47">
        <f>BU30*BT30*BS30</f>
        <v>138713.72400000002</v>
      </c>
      <c r="BW30" s="41">
        <v>1.88</v>
      </c>
      <c r="BX30" s="31">
        <v>3487.3</v>
      </c>
      <c r="BY30" s="31">
        <v>12</v>
      </c>
      <c r="BZ30" s="47">
        <f>BY30*BX30*BW30</f>
        <v>78673.48800000001</v>
      </c>
      <c r="CA30" s="41">
        <v>2.23</v>
      </c>
      <c r="CB30" s="31">
        <v>4497.03</v>
      </c>
      <c r="CC30" s="31">
        <v>12</v>
      </c>
      <c r="CD30" s="47">
        <f>CC30*CB30*CA30</f>
        <v>120340.5228</v>
      </c>
      <c r="CE30" s="41">
        <v>2.28</v>
      </c>
      <c r="CF30" s="31">
        <v>2657.75</v>
      </c>
      <c r="CG30" s="31">
        <v>12</v>
      </c>
      <c r="CH30" s="47">
        <f>CG30*CF30*CE30</f>
        <v>72716.04</v>
      </c>
      <c r="CI30" s="41">
        <v>1.16</v>
      </c>
      <c r="CJ30" s="31">
        <v>8926.25</v>
      </c>
      <c r="CK30" s="31">
        <v>12</v>
      </c>
      <c r="CL30" s="47">
        <f>CK30*CJ30*CI30</f>
        <v>124253.4</v>
      </c>
      <c r="CM30" s="41">
        <v>1.79</v>
      </c>
      <c r="CN30" s="31">
        <v>4367.5</v>
      </c>
      <c r="CO30" s="31">
        <v>12</v>
      </c>
      <c r="CP30" s="47">
        <f>CO30*CN30*CM30</f>
        <v>93813.90000000001</v>
      </c>
      <c r="CQ30" s="41">
        <v>1.25</v>
      </c>
      <c r="CR30" s="31">
        <v>2519.2</v>
      </c>
      <c r="CS30" s="31">
        <v>12</v>
      </c>
      <c r="CT30" s="47">
        <f>CS30*CR30*CQ30</f>
        <v>37788</v>
      </c>
      <c r="CU30" s="41">
        <v>2.08</v>
      </c>
      <c r="CV30" s="31">
        <v>2750.66</v>
      </c>
      <c r="CW30" s="31">
        <v>12</v>
      </c>
      <c r="CX30" s="47">
        <f>CW30*CV30*CU30</f>
        <v>68656.4736</v>
      </c>
      <c r="CY30" s="41">
        <v>2.75</v>
      </c>
      <c r="CZ30" s="31">
        <v>2386.8</v>
      </c>
      <c r="DA30" s="31">
        <v>12</v>
      </c>
      <c r="DB30" s="47">
        <f>DA30*CZ30*CY30</f>
        <v>78764.40000000001</v>
      </c>
      <c r="DC30" s="41">
        <v>3.24</v>
      </c>
      <c r="DD30" s="31">
        <v>2765.5</v>
      </c>
      <c r="DE30" s="31">
        <v>12</v>
      </c>
      <c r="DF30" s="47">
        <f>DE30*DD30*DC30</f>
        <v>107522.64000000001</v>
      </c>
      <c r="DG30" s="41">
        <v>2.36</v>
      </c>
      <c r="DH30" s="31">
        <v>3354.75</v>
      </c>
      <c r="DI30" s="31">
        <v>12</v>
      </c>
      <c r="DJ30" s="47">
        <f>DI30*DH30*DG30</f>
        <v>95006.51999999999</v>
      </c>
      <c r="DK30" s="41">
        <v>1.5</v>
      </c>
      <c r="DL30" s="31">
        <v>4983.22</v>
      </c>
      <c r="DM30" s="31">
        <v>12</v>
      </c>
      <c r="DN30" s="47">
        <f>DM30*DL30*DK30</f>
        <v>89697.95999999999</v>
      </c>
      <c r="DO30" s="41">
        <v>1.3</v>
      </c>
      <c r="DP30" s="31">
        <v>5714.22</v>
      </c>
      <c r="DQ30" s="31">
        <v>12</v>
      </c>
      <c r="DR30" s="47">
        <f>DQ30*DP30*DO30</f>
        <v>89141.83200000001</v>
      </c>
      <c r="DS30" s="41">
        <v>1.78</v>
      </c>
      <c r="DT30" s="31">
        <v>5589.4</v>
      </c>
      <c r="DU30" s="31">
        <v>12</v>
      </c>
      <c r="DV30" s="47">
        <f>DU30*DT30*DS30</f>
        <v>119389.58399999999</v>
      </c>
      <c r="DW30" s="41">
        <v>1.28</v>
      </c>
      <c r="DX30" s="31">
        <v>5178.32</v>
      </c>
      <c r="DY30" s="31">
        <v>12</v>
      </c>
      <c r="DZ30" s="47">
        <f>DY30*DX30*DW30</f>
        <v>79538.99519999999</v>
      </c>
      <c r="EA30" s="41">
        <v>2.15</v>
      </c>
      <c r="EB30" s="31">
        <v>5894.35</v>
      </c>
      <c r="EC30" s="31">
        <v>12</v>
      </c>
      <c r="ED30" s="47">
        <f>EC30*EB30*EA30</f>
        <v>152074.23</v>
      </c>
      <c r="EE30" s="41">
        <v>1.27</v>
      </c>
      <c r="EF30" s="31">
        <v>4968.25</v>
      </c>
      <c r="EG30" s="31">
        <v>12</v>
      </c>
      <c r="EH30" s="47">
        <f>EG30*EF30*EE30</f>
        <v>75716.13</v>
      </c>
      <c r="EI30" s="41">
        <v>2.64</v>
      </c>
      <c r="EJ30" s="31">
        <v>2832.1</v>
      </c>
      <c r="EK30" s="31">
        <v>12</v>
      </c>
      <c r="EL30" s="47">
        <f>EK30*EJ30*EI30</f>
        <v>89720.928</v>
      </c>
      <c r="EM30" s="41">
        <v>4.21</v>
      </c>
      <c r="EN30" s="31">
        <v>901.3</v>
      </c>
      <c r="EO30" s="31">
        <v>12</v>
      </c>
      <c r="EP30" s="47">
        <f>EO30*EN30*EM30</f>
        <v>45533.67599999999</v>
      </c>
      <c r="EQ30" s="41">
        <v>2.55</v>
      </c>
      <c r="ER30" s="31">
        <v>2856.14</v>
      </c>
      <c r="ES30" s="31">
        <v>12</v>
      </c>
      <c r="ET30" s="47">
        <f>ES30*ER30*EQ30</f>
        <v>87397.88399999999</v>
      </c>
      <c r="EU30" s="41">
        <v>2.58</v>
      </c>
      <c r="EV30" s="31">
        <v>2873.59</v>
      </c>
      <c r="EW30" s="31">
        <v>12</v>
      </c>
      <c r="EX30" s="47">
        <f>EW30*EV30*EU30</f>
        <v>88966.34640000001</v>
      </c>
      <c r="EY30" s="41">
        <v>1.76</v>
      </c>
      <c r="EZ30" s="31">
        <v>4438.2</v>
      </c>
      <c r="FA30" s="31">
        <v>12</v>
      </c>
      <c r="FB30" s="47">
        <f>FA30*EZ30*EY30</f>
        <v>93734.78399999999</v>
      </c>
      <c r="FC30" s="41">
        <v>2.44</v>
      </c>
      <c r="FD30" s="31">
        <v>2534.6</v>
      </c>
      <c r="FE30" s="31">
        <v>12</v>
      </c>
      <c r="FF30" s="47">
        <f>FE30*FD30*FC30</f>
        <v>74213.08799999999</v>
      </c>
      <c r="FG30" s="41">
        <v>2.27</v>
      </c>
      <c r="FH30" s="31">
        <v>2510.94</v>
      </c>
      <c r="FI30" s="31">
        <v>12</v>
      </c>
      <c r="FJ30" s="47">
        <f>FI30*FH30*FG30</f>
        <v>68398.0056</v>
      </c>
      <c r="FK30" s="41">
        <v>2.4</v>
      </c>
      <c r="FL30" s="31">
        <v>4369.79</v>
      </c>
      <c r="FM30" s="31">
        <v>12</v>
      </c>
      <c r="FN30" s="47">
        <f>FM30*FL30*FK30</f>
        <v>125849.95199999999</v>
      </c>
      <c r="FO30" s="41">
        <v>2.67</v>
      </c>
      <c r="FP30" s="31">
        <v>2973.08</v>
      </c>
      <c r="FQ30" s="31">
        <v>12</v>
      </c>
      <c r="FR30" s="47">
        <f>FQ30*FP30*FO30</f>
        <v>95257.4832</v>
      </c>
      <c r="FS30" s="41">
        <v>1.57</v>
      </c>
      <c r="FT30" s="31">
        <v>4959.94</v>
      </c>
      <c r="FU30" s="31">
        <v>12</v>
      </c>
      <c r="FV30" s="47">
        <f>FU30*FT30*FS30</f>
        <v>93445.2696</v>
      </c>
      <c r="FW30" s="41">
        <v>2.3</v>
      </c>
      <c r="FX30" s="31">
        <v>4346.89</v>
      </c>
      <c r="FY30" s="31">
        <v>12</v>
      </c>
      <c r="FZ30" s="47">
        <f>FY30*FX30*FW30</f>
        <v>119974.164</v>
      </c>
      <c r="GA30" s="41">
        <v>1.5</v>
      </c>
      <c r="GB30" s="31">
        <v>5058.1</v>
      </c>
      <c r="GC30" s="31">
        <v>12</v>
      </c>
      <c r="GD30" s="47">
        <f>GC30*GB30*GA30</f>
        <v>91045.8</v>
      </c>
      <c r="GE30" s="41">
        <v>2.26</v>
      </c>
      <c r="GF30" s="31">
        <v>3506.6</v>
      </c>
      <c r="GG30" s="31">
        <v>12</v>
      </c>
      <c r="GH30" s="47">
        <f>GG30*GF30*GE30</f>
        <v>95098.99199999998</v>
      </c>
      <c r="GI30" s="41">
        <v>2.65</v>
      </c>
      <c r="GJ30" s="31">
        <v>5061.53</v>
      </c>
      <c r="GK30" s="31">
        <v>12</v>
      </c>
      <c r="GL30" s="47">
        <f>GK30*GJ30*GI30</f>
        <v>160956.654</v>
      </c>
      <c r="GM30" s="41">
        <v>1.96</v>
      </c>
      <c r="GN30" s="31">
        <v>4373.5</v>
      </c>
      <c r="GO30" s="31">
        <v>12</v>
      </c>
      <c r="GP30" s="47">
        <f>GO30*GN30*GM30</f>
        <v>102864.72</v>
      </c>
      <c r="GQ30" s="41">
        <v>2.15</v>
      </c>
      <c r="GR30" s="31">
        <v>2469.3</v>
      </c>
      <c r="GS30" s="31">
        <v>12</v>
      </c>
      <c r="GT30" s="47">
        <f>GS30*GR30*GQ30</f>
        <v>63707.94</v>
      </c>
      <c r="GU30" s="41">
        <v>2.29</v>
      </c>
      <c r="GV30" s="31">
        <v>4255.3</v>
      </c>
      <c r="GW30" s="31">
        <v>12</v>
      </c>
      <c r="GX30" s="47">
        <f>GW30*GV30*GU30</f>
        <v>116935.64400000001</v>
      </c>
      <c r="GY30" s="41">
        <v>2.05</v>
      </c>
      <c r="GZ30" s="31">
        <v>3617</v>
      </c>
      <c r="HA30" s="31">
        <v>12</v>
      </c>
      <c r="HB30" s="47">
        <f>HA30*GZ30*GY30</f>
        <v>88978.2</v>
      </c>
      <c r="HC30" s="41">
        <v>1.71</v>
      </c>
      <c r="HD30" s="31">
        <v>4963.38</v>
      </c>
      <c r="HE30" s="31">
        <v>12</v>
      </c>
      <c r="HF30" s="47">
        <f>HE30*HD30*HC30</f>
        <v>101848.5576</v>
      </c>
      <c r="HG30" s="41">
        <v>2.34</v>
      </c>
      <c r="HH30" s="31">
        <v>4257.8</v>
      </c>
      <c r="HI30" s="31">
        <v>12</v>
      </c>
      <c r="HJ30" s="47">
        <f>HI30*HH30*HG30</f>
        <v>119559.024</v>
      </c>
      <c r="HK30" s="41"/>
      <c r="HL30" s="41"/>
      <c r="HM30" s="47">
        <f aca="true" t="shared" si="243" ref="HM30:HM35">HJ30+HF30+HB30+GX30+GT30+GP30+GL30+GH30+GD30+FZ30+FV30+FR30+FN30+FJ30+FF30+FB30+EX30+ET30+EP30+EL30+EH30+ED30+DZ30+DV30+DR30+DN30+DJ30+DF30+DB30+CX30+CT30+CP30+CL30+CH30+CD30+BZ30+BV30+BQ30+BM30+BI30+BE30+BA30+AW30+AS30+AO30+AK30+AG30+AC30+Y30+U30+Q30+M30+I30+E30</f>
        <v>5311245.790799999</v>
      </c>
      <c r="HN30" s="41"/>
      <c r="HO30" s="41"/>
    </row>
    <row r="31" spans="1:223" ht="14.25" customHeight="1">
      <c r="A31" s="44" t="s">
        <v>136</v>
      </c>
      <c r="B31" s="44">
        <v>0.01</v>
      </c>
      <c r="C31" s="40">
        <v>4820.52</v>
      </c>
      <c r="D31" s="40">
        <v>12</v>
      </c>
      <c r="E31" s="58">
        <f t="shared" si="240"/>
        <v>578.4624000000001</v>
      </c>
      <c r="F31" s="41">
        <v>0.01</v>
      </c>
      <c r="G31" s="53">
        <v>6561.5</v>
      </c>
      <c r="H31" s="16">
        <v>12</v>
      </c>
      <c r="I31" s="41">
        <f>F31*G31*H31</f>
        <v>787.3799999999999</v>
      </c>
      <c r="J31" s="41">
        <v>0.01</v>
      </c>
      <c r="K31" s="16">
        <v>12857.9</v>
      </c>
      <c r="L31" s="16">
        <v>12</v>
      </c>
      <c r="M31" s="16">
        <f t="shared" si="215"/>
        <v>1542.948</v>
      </c>
      <c r="N31" s="41">
        <v>0.01</v>
      </c>
      <c r="O31" s="16">
        <v>6232.43</v>
      </c>
      <c r="P31" s="16">
        <v>12</v>
      </c>
      <c r="Q31" s="31">
        <f t="shared" si="216"/>
        <v>747.8916</v>
      </c>
      <c r="R31" s="41">
        <v>0.01</v>
      </c>
      <c r="S31" s="16">
        <v>8677.7</v>
      </c>
      <c r="T31" s="16">
        <v>12</v>
      </c>
      <c r="U31" s="31">
        <f t="shared" si="3"/>
        <v>1041.324</v>
      </c>
      <c r="V31" s="41">
        <v>0.01</v>
      </c>
      <c r="W31" s="16">
        <v>4261</v>
      </c>
      <c r="X31" s="16">
        <v>12</v>
      </c>
      <c r="Y31" s="31">
        <f t="shared" si="4"/>
        <v>511.32</v>
      </c>
      <c r="Z31" s="41">
        <v>0.01</v>
      </c>
      <c r="AA31" s="16">
        <v>1932.8</v>
      </c>
      <c r="AB31" s="16">
        <v>12</v>
      </c>
      <c r="AC31" s="31">
        <f t="shared" si="217"/>
        <v>231.93599999999998</v>
      </c>
      <c r="AD31" s="41">
        <v>0</v>
      </c>
      <c r="AE31" s="16">
        <v>5596.7</v>
      </c>
      <c r="AF31" s="16">
        <v>12</v>
      </c>
      <c r="AG31" s="16">
        <f t="shared" si="218"/>
        <v>0</v>
      </c>
      <c r="AH31" s="41">
        <v>0.01</v>
      </c>
      <c r="AI31" s="31">
        <v>4439</v>
      </c>
      <c r="AJ31" s="31">
        <v>12</v>
      </c>
      <c r="AK31" s="31">
        <f t="shared" si="219"/>
        <v>532.6800000000001</v>
      </c>
      <c r="AL31" s="41">
        <v>0</v>
      </c>
      <c r="AM31" s="16">
        <v>7476.1</v>
      </c>
      <c r="AN31" s="16">
        <v>12</v>
      </c>
      <c r="AO31" s="16">
        <f t="shared" si="241"/>
        <v>0</v>
      </c>
      <c r="AP31" s="41">
        <v>0.01</v>
      </c>
      <c r="AQ31" s="16">
        <v>3592.72</v>
      </c>
      <c r="AR31" s="16">
        <v>12</v>
      </c>
      <c r="AS31" s="47">
        <f t="shared" si="242"/>
        <v>431.1264</v>
      </c>
      <c r="AT31" s="47">
        <v>0.01</v>
      </c>
      <c r="AU31" s="31">
        <v>2415.5</v>
      </c>
      <c r="AV31" s="31">
        <v>12</v>
      </c>
      <c r="AW31" s="47">
        <f>AV31*AU31*AT31</f>
        <v>289.86</v>
      </c>
      <c r="AX31" s="47">
        <v>0.01</v>
      </c>
      <c r="AY31" s="31">
        <v>2113.6</v>
      </c>
      <c r="AZ31" s="31">
        <v>12</v>
      </c>
      <c r="BA31" s="47">
        <f>AZ31*AY31*AX31</f>
        <v>253.63199999999998</v>
      </c>
      <c r="BB31" s="47">
        <v>0.01</v>
      </c>
      <c r="BC31" s="31">
        <v>4420.42</v>
      </c>
      <c r="BD31" s="31">
        <v>12</v>
      </c>
      <c r="BE31" s="47">
        <f>BD31*BC31*BB31</f>
        <v>530.4504000000001</v>
      </c>
      <c r="BF31" s="47">
        <v>0.01</v>
      </c>
      <c r="BG31" s="31">
        <v>2466.32</v>
      </c>
      <c r="BH31" s="31">
        <v>12</v>
      </c>
      <c r="BI31" s="47">
        <f>BH31*BG31*BF31</f>
        <v>295.95840000000004</v>
      </c>
      <c r="BJ31" s="47">
        <v>0.01</v>
      </c>
      <c r="BK31" s="31">
        <v>4344.7</v>
      </c>
      <c r="BL31" s="31">
        <v>12</v>
      </c>
      <c r="BM31" s="47">
        <f>BL31*BK31*BJ31</f>
        <v>521.3639999999999</v>
      </c>
      <c r="BN31" s="47">
        <v>0.01</v>
      </c>
      <c r="BO31" s="31">
        <v>4299.57</v>
      </c>
      <c r="BP31" s="31">
        <v>12</v>
      </c>
      <c r="BQ31" s="47">
        <f>BP31*BO31*BN31</f>
        <v>515.9484</v>
      </c>
      <c r="BR31" s="30"/>
      <c r="BS31" s="47">
        <v>0.01</v>
      </c>
      <c r="BT31" s="31">
        <v>5278.3</v>
      </c>
      <c r="BU31" s="31">
        <v>12</v>
      </c>
      <c r="BV31" s="47">
        <f>BU31*BT31*BS31</f>
        <v>633.3960000000001</v>
      </c>
      <c r="BW31" s="47">
        <v>0.01</v>
      </c>
      <c r="BX31" s="31">
        <v>3487.3</v>
      </c>
      <c r="BY31" s="31">
        <v>12</v>
      </c>
      <c r="BZ31" s="47">
        <f>BY31*BX31*BW31</f>
        <v>418.47600000000006</v>
      </c>
      <c r="CA31" s="47">
        <v>0.01</v>
      </c>
      <c r="CB31" s="31">
        <v>4497.03</v>
      </c>
      <c r="CC31" s="31">
        <v>12</v>
      </c>
      <c r="CD31" s="47">
        <f>CC31*CB31*CA31</f>
        <v>539.6436</v>
      </c>
      <c r="CE31" s="47">
        <v>0.01</v>
      </c>
      <c r="CF31" s="31">
        <v>2657.75</v>
      </c>
      <c r="CG31" s="31">
        <v>12</v>
      </c>
      <c r="CH31" s="47">
        <f>CG31*CF31*CE31</f>
        <v>318.93</v>
      </c>
      <c r="CI31" s="47">
        <v>0.01</v>
      </c>
      <c r="CJ31" s="31">
        <v>8926.25</v>
      </c>
      <c r="CK31" s="31">
        <v>12</v>
      </c>
      <c r="CL31" s="47">
        <f>CK31*CJ31*CI31</f>
        <v>1071.15</v>
      </c>
      <c r="CM31" s="47">
        <v>0.01</v>
      </c>
      <c r="CN31" s="31">
        <v>4367.5</v>
      </c>
      <c r="CO31" s="31">
        <v>12</v>
      </c>
      <c r="CP31" s="47">
        <f>CO31*CN31*CM31</f>
        <v>524.1</v>
      </c>
      <c r="CQ31" s="47">
        <v>0.01</v>
      </c>
      <c r="CR31" s="31">
        <v>2519.2</v>
      </c>
      <c r="CS31" s="31">
        <v>12</v>
      </c>
      <c r="CT31" s="47">
        <f>CS31*CR31*CQ31</f>
        <v>302.304</v>
      </c>
      <c r="CU31" s="47">
        <v>0.01</v>
      </c>
      <c r="CV31" s="31">
        <v>2750.66</v>
      </c>
      <c r="CW31" s="31">
        <v>12</v>
      </c>
      <c r="CX31" s="47">
        <f>CW31*CV31*CU31</f>
        <v>330.0792</v>
      </c>
      <c r="CY31" s="47">
        <v>0.01</v>
      </c>
      <c r="CZ31" s="31">
        <v>2386.8</v>
      </c>
      <c r="DA31" s="31">
        <v>12</v>
      </c>
      <c r="DB31" s="47">
        <f>DA31*CZ31*CY31</f>
        <v>286.41600000000005</v>
      </c>
      <c r="DC31" s="47">
        <v>0</v>
      </c>
      <c r="DD31" s="31">
        <v>2765.5</v>
      </c>
      <c r="DE31" s="31">
        <v>12</v>
      </c>
      <c r="DF31" s="47">
        <f>DE31*DD31*DC31</f>
        <v>0</v>
      </c>
      <c r="DG31" s="47">
        <v>0.01</v>
      </c>
      <c r="DH31" s="31">
        <v>3354.75</v>
      </c>
      <c r="DI31" s="31">
        <v>12</v>
      </c>
      <c r="DJ31" s="47">
        <f>DI31*DH31*DG31</f>
        <v>402.57</v>
      </c>
      <c r="DK31" s="47">
        <v>0.01</v>
      </c>
      <c r="DL31" s="31">
        <v>4983.22</v>
      </c>
      <c r="DM31" s="31">
        <v>12</v>
      </c>
      <c r="DN31" s="47">
        <f>DM31*DL31*DK31</f>
        <v>597.9864</v>
      </c>
      <c r="DO31" s="47">
        <v>0.01</v>
      </c>
      <c r="DP31" s="31">
        <v>5714.22</v>
      </c>
      <c r="DQ31" s="31">
        <v>12</v>
      </c>
      <c r="DR31" s="47">
        <f>DQ31*DP31*DO31</f>
        <v>685.7064</v>
      </c>
      <c r="DS31" s="47">
        <v>0.01</v>
      </c>
      <c r="DT31" s="31">
        <v>5589.4</v>
      </c>
      <c r="DU31" s="31">
        <v>12</v>
      </c>
      <c r="DV31" s="47">
        <f>DU31*DT31*DS31</f>
        <v>670.728</v>
      </c>
      <c r="DW31" s="47">
        <v>0.01</v>
      </c>
      <c r="DX31" s="31">
        <v>5178.32</v>
      </c>
      <c r="DY31" s="31">
        <v>12</v>
      </c>
      <c r="DZ31" s="47">
        <f>DY31*DX31*DW31</f>
        <v>621.3983999999999</v>
      </c>
      <c r="EA31" s="47">
        <v>0.01</v>
      </c>
      <c r="EB31" s="31">
        <v>5894.35</v>
      </c>
      <c r="EC31" s="31">
        <v>12</v>
      </c>
      <c r="ED31" s="47">
        <f>EC31*EB31*EA31</f>
        <v>707.3220000000001</v>
      </c>
      <c r="EE31" s="47">
        <v>0.01</v>
      </c>
      <c r="EF31" s="31">
        <v>4968.25</v>
      </c>
      <c r="EG31" s="31">
        <v>12</v>
      </c>
      <c r="EH31" s="47">
        <f>EG31*EF31*EE31</f>
        <v>596.19</v>
      </c>
      <c r="EI31" s="47">
        <v>0.01</v>
      </c>
      <c r="EJ31" s="31">
        <v>2832.1</v>
      </c>
      <c r="EK31" s="31">
        <v>12</v>
      </c>
      <c r="EL31" s="47">
        <f>EK31*EJ31*EI31</f>
        <v>339.852</v>
      </c>
      <c r="EM31" s="47">
        <v>0.01</v>
      </c>
      <c r="EN31" s="31">
        <v>901.3</v>
      </c>
      <c r="EO31" s="31">
        <v>12</v>
      </c>
      <c r="EP31" s="47">
        <f>EO31*EN31*EM31</f>
        <v>108.15599999999999</v>
      </c>
      <c r="EQ31" s="47">
        <v>0.01</v>
      </c>
      <c r="ER31" s="31">
        <v>2856.14</v>
      </c>
      <c r="ES31" s="31">
        <v>12</v>
      </c>
      <c r="ET31" s="47">
        <f>ES31*ER31*EQ31</f>
        <v>342.7368</v>
      </c>
      <c r="EU31" s="47">
        <v>0.01</v>
      </c>
      <c r="EV31" s="31">
        <v>2873.59</v>
      </c>
      <c r="EW31" s="31">
        <v>12</v>
      </c>
      <c r="EX31" s="47">
        <f>EW31*EV31*EU31</f>
        <v>344.8308</v>
      </c>
      <c r="EY31" s="47">
        <v>0.01</v>
      </c>
      <c r="EZ31" s="31">
        <v>4438.2</v>
      </c>
      <c r="FA31" s="31">
        <v>12</v>
      </c>
      <c r="FB31" s="47">
        <f>FA31*EZ31*EY31</f>
        <v>532.584</v>
      </c>
      <c r="FC31" s="47">
        <v>0.01</v>
      </c>
      <c r="FD31" s="31">
        <v>2534.6</v>
      </c>
      <c r="FE31" s="31">
        <v>12</v>
      </c>
      <c r="FF31" s="47">
        <f>FE31*FD31*FC31</f>
        <v>304.152</v>
      </c>
      <c r="FG31" s="47">
        <v>0.01</v>
      </c>
      <c r="FH31" s="31">
        <v>2510.94</v>
      </c>
      <c r="FI31" s="31">
        <v>12</v>
      </c>
      <c r="FJ31" s="47">
        <f>FI31*FH31*FG31</f>
        <v>301.3128</v>
      </c>
      <c r="FK31" s="47">
        <v>0</v>
      </c>
      <c r="FL31" s="31">
        <v>4369.79</v>
      </c>
      <c r="FM31" s="31">
        <v>12</v>
      </c>
      <c r="FN31" s="47">
        <f>FM31*FL31*FK31</f>
        <v>0</v>
      </c>
      <c r="FO31" s="47">
        <v>0.01</v>
      </c>
      <c r="FP31" s="31">
        <v>2973.08</v>
      </c>
      <c r="FQ31" s="31">
        <v>12</v>
      </c>
      <c r="FR31" s="47">
        <f>FQ31*FP31*FO31</f>
        <v>356.7696</v>
      </c>
      <c r="FS31" s="68">
        <v>0.005</v>
      </c>
      <c r="FT31" s="31">
        <v>4959.94</v>
      </c>
      <c r="FU31" s="31">
        <v>12</v>
      </c>
      <c r="FV31" s="47">
        <f>FU31*FT31*FS31</f>
        <v>297.5964</v>
      </c>
      <c r="FW31" s="68">
        <v>0.01</v>
      </c>
      <c r="FX31" s="31">
        <v>4346.89</v>
      </c>
      <c r="FY31" s="31">
        <v>12</v>
      </c>
      <c r="FZ31" s="47">
        <f>FY31*FX31*FW31</f>
        <v>521.6268000000001</v>
      </c>
      <c r="GA31" s="47">
        <v>0.01</v>
      </c>
      <c r="GB31" s="31">
        <v>5058.1</v>
      </c>
      <c r="GC31" s="31">
        <v>12</v>
      </c>
      <c r="GD31" s="47">
        <f>GC31*GB31*GA31</f>
        <v>606.9720000000001</v>
      </c>
      <c r="GE31" s="47">
        <v>0.01</v>
      </c>
      <c r="GF31" s="31">
        <v>3506.6</v>
      </c>
      <c r="GG31" s="31">
        <v>12</v>
      </c>
      <c r="GH31" s="47">
        <f>GG31*GF31*GE31</f>
        <v>420.792</v>
      </c>
      <c r="GI31" s="47">
        <v>0.01</v>
      </c>
      <c r="GJ31" s="31">
        <v>5061.53</v>
      </c>
      <c r="GK31" s="31">
        <v>12</v>
      </c>
      <c r="GL31" s="47">
        <f>GK31*GJ31*GI31</f>
        <v>607.3836</v>
      </c>
      <c r="GM31" s="47">
        <v>0.01</v>
      </c>
      <c r="GN31" s="31">
        <v>4373.5</v>
      </c>
      <c r="GO31" s="31">
        <v>12</v>
      </c>
      <c r="GP31" s="47">
        <f>GO31*GN31*GM31</f>
        <v>524.82</v>
      </c>
      <c r="GQ31" s="47">
        <v>0.01</v>
      </c>
      <c r="GR31" s="31">
        <v>2469.3</v>
      </c>
      <c r="GS31" s="31">
        <v>12</v>
      </c>
      <c r="GT31" s="47">
        <f>GS31*GR31*GQ31</f>
        <v>296.31600000000003</v>
      </c>
      <c r="GU31" s="47">
        <v>0.01</v>
      </c>
      <c r="GV31" s="31">
        <v>4255.3</v>
      </c>
      <c r="GW31" s="31">
        <v>12</v>
      </c>
      <c r="GX31" s="47">
        <f>GW31*GV31*GU31</f>
        <v>510.6360000000001</v>
      </c>
      <c r="GY31" s="47">
        <v>0.01</v>
      </c>
      <c r="GZ31" s="31">
        <v>3617</v>
      </c>
      <c r="HA31" s="31">
        <v>12</v>
      </c>
      <c r="HB31" s="47">
        <f>HA31*GZ31*GY31</f>
        <v>434.04</v>
      </c>
      <c r="HC31" s="47">
        <v>0.01</v>
      </c>
      <c r="HD31" s="31">
        <v>4963.38</v>
      </c>
      <c r="HE31" s="31">
        <v>12</v>
      </c>
      <c r="HF31" s="47">
        <f>HE31*HD31*HC31</f>
        <v>595.6056</v>
      </c>
      <c r="HG31" s="47">
        <v>0.01</v>
      </c>
      <c r="HH31" s="31">
        <v>4257.8</v>
      </c>
      <c r="HI31" s="31">
        <v>12</v>
      </c>
      <c r="HJ31" s="47">
        <f>HI31*HH31*HG31</f>
        <v>510.9360000000001</v>
      </c>
      <c r="HK31" s="41"/>
      <c r="HL31" s="41"/>
      <c r="HM31" s="47">
        <f t="shared" si="243"/>
        <v>25475.796000000006</v>
      </c>
      <c r="HN31" s="41"/>
      <c r="HO31" s="41"/>
    </row>
    <row r="32" spans="1:223" ht="16.5" customHeight="1">
      <c r="A32" s="44" t="s">
        <v>137</v>
      </c>
      <c r="B32" s="44">
        <v>0.08</v>
      </c>
      <c r="C32" s="40">
        <v>4820.52</v>
      </c>
      <c r="D32" s="40">
        <v>12</v>
      </c>
      <c r="E32" s="58">
        <f t="shared" si="240"/>
        <v>4627.699200000001</v>
      </c>
      <c r="F32" s="41">
        <v>0.06</v>
      </c>
      <c r="G32" s="53">
        <v>6561.5</v>
      </c>
      <c r="H32" s="16">
        <v>12</v>
      </c>
      <c r="I32" s="41">
        <f>F32*G32*H32</f>
        <v>4724.28</v>
      </c>
      <c r="J32" s="41">
        <v>0.04</v>
      </c>
      <c r="K32" s="16">
        <v>12857.9</v>
      </c>
      <c r="L32" s="16">
        <v>12</v>
      </c>
      <c r="M32" s="16">
        <f t="shared" si="215"/>
        <v>6171.792</v>
      </c>
      <c r="N32" s="41">
        <v>0.09</v>
      </c>
      <c r="O32" s="16">
        <v>6232.43</v>
      </c>
      <c r="P32" s="16">
        <v>12</v>
      </c>
      <c r="Q32" s="31">
        <f t="shared" si="216"/>
        <v>6731.0244</v>
      </c>
      <c r="R32" s="41">
        <v>0.07</v>
      </c>
      <c r="S32" s="16">
        <v>8677.7</v>
      </c>
      <c r="T32" s="16">
        <v>12</v>
      </c>
      <c r="U32" s="31">
        <f t="shared" si="3"/>
        <v>7289.268000000001</v>
      </c>
      <c r="V32" s="41">
        <v>0.11</v>
      </c>
      <c r="W32" s="16">
        <v>4261</v>
      </c>
      <c r="X32" s="16">
        <v>12</v>
      </c>
      <c r="Y32" s="31">
        <f t="shared" si="4"/>
        <v>5624.5199999999995</v>
      </c>
      <c r="Z32" s="41">
        <v>0</v>
      </c>
      <c r="AA32" s="16">
        <v>1932.8</v>
      </c>
      <c r="AB32" s="16">
        <v>12</v>
      </c>
      <c r="AC32" s="31">
        <f t="shared" si="217"/>
        <v>0</v>
      </c>
      <c r="AD32" s="41">
        <v>0</v>
      </c>
      <c r="AE32" s="16">
        <v>5596.7</v>
      </c>
      <c r="AF32" s="16">
        <v>12</v>
      </c>
      <c r="AG32" s="16">
        <f t="shared" si="218"/>
        <v>0</v>
      </c>
      <c r="AH32" s="41">
        <v>0.09</v>
      </c>
      <c r="AI32" s="31">
        <v>4439</v>
      </c>
      <c r="AJ32" s="31">
        <v>12</v>
      </c>
      <c r="AK32" s="31">
        <f t="shared" si="219"/>
        <v>4794.12</v>
      </c>
      <c r="AL32" s="41">
        <v>0</v>
      </c>
      <c r="AM32" s="16">
        <v>7476.1</v>
      </c>
      <c r="AN32" s="16">
        <v>12</v>
      </c>
      <c r="AO32" s="16">
        <f t="shared" si="241"/>
        <v>0</v>
      </c>
      <c r="AP32" s="41">
        <v>0.06</v>
      </c>
      <c r="AQ32" s="16">
        <v>3592.72</v>
      </c>
      <c r="AR32" s="16">
        <v>12</v>
      </c>
      <c r="AS32" s="47">
        <f t="shared" si="242"/>
        <v>2586.7583999999997</v>
      </c>
      <c r="AT32" s="47">
        <v>0.09</v>
      </c>
      <c r="AU32" s="31">
        <v>2415.5</v>
      </c>
      <c r="AV32" s="31">
        <v>12</v>
      </c>
      <c r="AW32" s="47">
        <f>AV32*AU32*AT32</f>
        <v>2608.74</v>
      </c>
      <c r="AX32" s="47">
        <v>0</v>
      </c>
      <c r="AY32" s="31">
        <v>2113.6</v>
      </c>
      <c r="AZ32" s="31">
        <v>12</v>
      </c>
      <c r="BA32" s="47">
        <f>AZ32*AY32*AX32</f>
        <v>0</v>
      </c>
      <c r="BB32" s="47">
        <v>0.08</v>
      </c>
      <c r="BC32" s="31">
        <v>4420.42</v>
      </c>
      <c r="BD32" s="31">
        <v>12</v>
      </c>
      <c r="BE32" s="47">
        <f>BD32*BC32*BB32</f>
        <v>4243.6032000000005</v>
      </c>
      <c r="BF32" s="47">
        <v>0.08</v>
      </c>
      <c r="BG32" s="31">
        <v>2466.32</v>
      </c>
      <c r="BH32" s="31">
        <v>12</v>
      </c>
      <c r="BI32" s="47">
        <f>BH32*BG32*BF32</f>
        <v>2367.6672000000003</v>
      </c>
      <c r="BJ32" s="47">
        <v>0.1</v>
      </c>
      <c r="BK32" s="31">
        <v>4344.7</v>
      </c>
      <c r="BL32" s="31">
        <v>12</v>
      </c>
      <c r="BM32" s="47">
        <f>BL32*BK32*BJ32</f>
        <v>5213.639999999999</v>
      </c>
      <c r="BN32" s="47">
        <v>0.1</v>
      </c>
      <c r="BO32" s="31">
        <v>4299.57</v>
      </c>
      <c r="BP32" s="31">
        <v>12</v>
      </c>
      <c r="BQ32" s="47">
        <f>BP32*BO32*BN32</f>
        <v>5159.484</v>
      </c>
      <c r="BR32" s="30"/>
      <c r="BS32" s="47">
        <v>0.12</v>
      </c>
      <c r="BT32" s="31">
        <v>5278.3</v>
      </c>
      <c r="BU32" s="31">
        <v>12</v>
      </c>
      <c r="BV32" s="47">
        <f>BU32*BT32*BS32</f>
        <v>7600.752</v>
      </c>
      <c r="BW32" s="47">
        <v>0.08</v>
      </c>
      <c r="BX32" s="31">
        <v>3487.3</v>
      </c>
      <c r="BY32" s="31">
        <v>12</v>
      </c>
      <c r="BZ32" s="47">
        <f>BY32*BX32*BW32</f>
        <v>3347.8080000000004</v>
      </c>
      <c r="CA32" s="47">
        <v>0.13</v>
      </c>
      <c r="CB32" s="31">
        <v>4497.03</v>
      </c>
      <c r="CC32" s="31">
        <v>12</v>
      </c>
      <c r="CD32" s="47">
        <f>CC32*CB32*CA32</f>
        <v>7015.366800000001</v>
      </c>
      <c r="CE32" s="47">
        <v>0.09</v>
      </c>
      <c r="CF32" s="31">
        <v>2657.75</v>
      </c>
      <c r="CG32" s="31">
        <v>12</v>
      </c>
      <c r="CH32" s="47">
        <f>CG32*CF32*CE32</f>
        <v>2870.37</v>
      </c>
      <c r="CI32" s="47">
        <v>0.08</v>
      </c>
      <c r="CJ32" s="31">
        <v>8926.25</v>
      </c>
      <c r="CK32" s="31">
        <v>12</v>
      </c>
      <c r="CL32" s="47">
        <f>CK32*CJ32*CI32</f>
        <v>8569.2</v>
      </c>
      <c r="CM32" s="47">
        <v>0.08</v>
      </c>
      <c r="CN32" s="31">
        <v>4367.5</v>
      </c>
      <c r="CO32" s="31">
        <v>12</v>
      </c>
      <c r="CP32" s="47">
        <f>CO32*CN32*CM32</f>
        <v>4192.8</v>
      </c>
      <c r="CQ32" s="47">
        <v>0.07</v>
      </c>
      <c r="CR32" s="31">
        <v>2519.2</v>
      </c>
      <c r="CS32" s="31">
        <v>12</v>
      </c>
      <c r="CT32" s="47">
        <f>CS32*CR32*CQ32</f>
        <v>2116.128</v>
      </c>
      <c r="CU32" s="47">
        <v>0.07</v>
      </c>
      <c r="CV32" s="31">
        <v>2750.66</v>
      </c>
      <c r="CW32" s="31">
        <v>12</v>
      </c>
      <c r="CX32" s="47">
        <f>CW32*CV32*CU32</f>
        <v>2310.5544</v>
      </c>
      <c r="CY32" s="47">
        <v>0.09</v>
      </c>
      <c r="CZ32" s="31">
        <v>2386.8</v>
      </c>
      <c r="DA32" s="31">
        <v>12</v>
      </c>
      <c r="DB32" s="47">
        <f>DA32*CZ32*CY32</f>
        <v>2577.744</v>
      </c>
      <c r="DC32" s="47">
        <v>0.17</v>
      </c>
      <c r="DD32" s="31">
        <v>2765.5</v>
      </c>
      <c r="DE32" s="31">
        <v>12</v>
      </c>
      <c r="DF32" s="47">
        <f>DE32*DD32*DC32</f>
        <v>5641.620000000001</v>
      </c>
      <c r="DG32" s="47">
        <v>0.09</v>
      </c>
      <c r="DH32" s="31">
        <v>3354.75</v>
      </c>
      <c r="DI32" s="31">
        <v>12</v>
      </c>
      <c r="DJ32" s="47">
        <f>DI32*DH32*DG32</f>
        <v>3623.1299999999997</v>
      </c>
      <c r="DK32" s="47">
        <v>0.09</v>
      </c>
      <c r="DL32" s="31">
        <v>4983.22</v>
      </c>
      <c r="DM32" s="31">
        <v>12</v>
      </c>
      <c r="DN32" s="47">
        <f>DM32*DL32*DK32</f>
        <v>5381.8776</v>
      </c>
      <c r="DO32" s="47">
        <v>0.09</v>
      </c>
      <c r="DP32" s="31">
        <v>5714.22</v>
      </c>
      <c r="DQ32" s="31">
        <v>12</v>
      </c>
      <c r="DR32" s="47">
        <f>DQ32*DP32*DO32</f>
        <v>6171.357599999999</v>
      </c>
      <c r="DS32" s="47">
        <v>0.13</v>
      </c>
      <c r="DT32" s="31">
        <v>5589.4</v>
      </c>
      <c r="DU32" s="31">
        <v>12</v>
      </c>
      <c r="DV32" s="47">
        <f>DU32*DT32*DS32</f>
        <v>8719.463999999998</v>
      </c>
      <c r="DW32" s="47">
        <v>0.08</v>
      </c>
      <c r="DX32" s="31">
        <v>5178.32</v>
      </c>
      <c r="DY32" s="31">
        <v>12</v>
      </c>
      <c r="DZ32" s="47">
        <f>DY32*DX32*DW32</f>
        <v>4971.187199999999</v>
      </c>
      <c r="EA32" s="47">
        <v>0.09</v>
      </c>
      <c r="EB32" s="31">
        <v>5894.35</v>
      </c>
      <c r="EC32" s="31">
        <v>12</v>
      </c>
      <c r="ED32" s="47">
        <f>EC32*EB32*EA32</f>
        <v>6365.898000000001</v>
      </c>
      <c r="EE32" s="47">
        <v>0.08</v>
      </c>
      <c r="EF32" s="31">
        <v>4968.25</v>
      </c>
      <c r="EG32" s="31">
        <v>12</v>
      </c>
      <c r="EH32" s="47">
        <f>EG32*EF32*EE32</f>
        <v>4769.52</v>
      </c>
      <c r="EI32" s="47">
        <v>0</v>
      </c>
      <c r="EJ32" s="31">
        <v>2832.1</v>
      </c>
      <c r="EK32" s="31">
        <v>12</v>
      </c>
      <c r="EL32" s="47">
        <f>EK32*EJ32*EI32</f>
        <v>0</v>
      </c>
      <c r="EM32" s="47">
        <v>0.1</v>
      </c>
      <c r="EN32" s="31">
        <v>901.3</v>
      </c>
      <c r="EO32" s="31">
        <v>12</v>
      </c>
      <c r="EP32" s="47">
        <f>EO32*EN32*EM32</f>
        <v>1081.56</v>
      </c>
      <c r="EQ32" s="47">
        <v>0.08</v>
      </c>
      <c r="ER32" s="31">
        <v>2856.14</v>
      </c>
      <c r="ES32" s="31">
        <v>12</v>
      </c>
      <c r="ET32" s="47">
        <f>ES32*ER32*EQ32</f>
        <v>2741.8944</v>
      </c>
      <c r="EU32" s="47">
        <v>0.09</v>
      </c>
      <c r="EV32" s="31">
        <v>2873.59</v>
      </c>
      <c r="EW32" s="31">
        <v>12</v>
      </c>
      <c r="EX32" s="47">
        <f>EW32*EV32*EU32</f>
        <v>3103.4772000000003</v>
      </c>
      <c r="EY32" s="47">
        <v>0.08</v>
      </c>
      <c r="EZ32" s="31">
        <v>4438.2</v>
      </c>
      <c r="FA32" s="31">
        <v>12</v>
      </c>
      <c r="FB32" s="47">
        <f>FA32*EZ32*EY32</f>
        <v>4260.672</v>
      </c>
      <c r="FC32" s="47">
        <v>0.08</v>
      </c>
      <c r="FD32" s="31">
        <v>2534.6</v>
      </c>
      <c r="FE32" s="31">
        <v>12</v>
      </c>
      <c r="FF32" s="47">
        <f>FE32*FD32*FC32</f>
        <v>2433.216</v>
      </c>
      <c r="FG32" s="47">
        <v>0.07</v>
      </c>
      <c r="FH32" s="31">
        <v>2510.94</v>
      </c>
      <c r="FI32" s="31">
        <v>12</v>
      </c>
      <c r="FJ32" s="47">
        <f>FI32*FH32*FG32</f>
        <v>2109.1896</v>
      </c>
      <c r="FK32" s="47">
        <v>0.08</v>
      </c>
      <c r="FL32" s="31">
        <v>4369.79</v>
      </c>
      <c r="FM32" s="31">
        <v>12</v>
      </c>
      <c r="FN32" s="47">
        <f>FM32*FL32*FK32</f>
        <v>4194.9983999999995</v>
      </c>
      <c r="FO32" s="47">
        <v>0.09</v>
      </c>
      <c r="FP32" s="31">
        <v>2973.08</v>
      </c>
      <c r="FQ32" s="31">
        <v>12</v>
      </c>
      <c r="FR32" s="47">
        <f>FQ32*FP32*FO32</f>
        <v>3210.9264</v>
      </c>
      <c r="FS32" s="47">
        <v>0.06</v>
      </c>
      <c r="FT32" s="31">
        <v>4959.94</v>
      </c>
      <c r="FU32" s="31">
        <v>12</v>
      </c>
      <c r="FV32" s="47">
        <f>FU32*FT32*FS32</f>
        <v>3571.1567999999997</v>
      </c>
      <c r="FW32" s="47">
        <v>0.09</v>
      </c>
      <c r="FX32" s="31">
        <v>4346.89</v>
      </c>
      <c r="FY32" s="31">
        <v>12</v>
      </c>
      <c r="FZ32" s="47">
        <f>FY32*FX32*FW32</f>
        <v>4694.641200000001</v>
      </c>
      <c r="GA32" s="47">
        <v>0.08</v>
      </c>
      <c r="GB32" s="31">
        <v>5058.1</v>
      </c>
      <c r="GC32" s="31">
        <v>12</v>
      </c>
      <c r="GD32" s="47">
        <f>GC32*GB32*GA32</f>
        <v>4855.776000000001</v>
      </c>
      <c r="GE32" s="47">
        <v>0.06</v>
      </c>
      <c r="GF32" s="31">
        <v>3506.6</v>
      </c>
      <c r="GG32" s="31">
        <v>12</v>
      </c>
      <c r="GH32" s="47">
        <f>GG32*GF32*GE32</f>
        <v>2524.752</v>
      </c>
      <c r="GI32" s="47">
        <v>0.05</v>
      </c>
      <c r="GJ32" s="31">
        <v>5061.53</v>
      </c>
      <c r="GK32" s="31">
        <v>12</v>
      </c>
      <c r="GL32" s="47">
        <f>GK32*GJ32*GI32</f>
        <v>3036.918</v>
      </c>
      <c r="GM32" s="47">
        <v>0.07</v>
      </c>
      <c r="GN32" s="31">
        <v>4373.5</v>
      </c>
      <c r="GO32" s="31">
        <v>12</v>
      </c>
      <c r="GP32" s="47">
        <f>GO32*GN32*GM32</f>
        <v>3673.7400000000002</v>
      </c>
      <c r="GQ32" s="47">
        <v>0.11</v>
      </c>
      <c r="GR32" s="31">
        <v>2469.3</v>
      </c>
      <c r="GS32" s="31">
        <v>12</v>
      </c>
      <c r="GT32" s="47">
        <f>GS32*GR32*GQ32</f>
        <v>3259.476</v>
      </c>
      <c r="GU32" s="47">
        <v>0.09</v>
      </c>
      <c r="GV32" s="31">
        <v>4255.3</v>
      </c>
      <c r="GW32" s="31">
        <v>12</v>
      </c>
      <c r="GX32" s="47">
        <f>GW32*GV32*GU32</f>
        <v>4595.724</v>
      </c>
      <c r="GY32" s="47">
        <v>0.09</v>
      </c>
      <c r="GZ32" s="31">
        <v>3617</v>
      </c>
      <c r="HA32" s="31">
        <v>12</v>
      </c>
      <c r="HB32" s="47">
        <f>HA32*GZ32*GY32</f>
        <v>3906.3599999999997</v>
      </c>
      <c r="HC32" s="47">
        <v>0.08</v>
      </c>
      <c r="HD32" s="31">
        <v>4963.38</v>
      </c>
      <c r="HE32" s="31">
        <v>12</v>
      </c>
      <c r="HF32" s="47">
        <f>HE32*HD32*HC32</f>
        <v>4764.8448</v>
      </c>
      <c r="HG32" s="47">
        <v>0.1</v>
      </c>
      <c r="HH32" s="31">
        <v>4257.8</v>
      </c>
      <c r="HI32" s="31">
        <v>12</v>
      </c>
      <c r="HJ32" s="47">
        <f>HI32*HH32*HG32</f>
        <v>5109.360000000001</v>
      </c>
      <c r="HK32" s="41"/>
      <c r="HL32" s="41"/>
      <c r="HM32" s="47">
        <f t="shared" si="243"/>
        <v>215516.05679999996</v>
      </c>
      <c r="HN32" s="41"/>
      <c r="HO32" s="41"/>
    </row>
    <row r="33" spans="1:223" ht="23.25" customHeight="1">
      <c r="A33" s="44" t="s">
        <v>138</v>
      </c>
      <c r="B33" s="44">
        <v>0</v>
      </c>
      <c r="C33" s="40">
        <v>4820.52</v>
      </c>
      <c r="D33" s="40">
        <v>12</v>
      </c>
      <c r="E33" s="58">
        <f t="shared" si="240"/>
        <v>0</v>
      </c>
      <c r="F33" s="41">
        <v>0</v>
      </c>
      <c r="G33" s="53">
        <v>6561.5</v>
      </c>
      <c r="H33" s="16">
        <v>12</v>
      </c>
      <c r="I33" s="41">
        <f>F33*G33*H33</f>
        <v>0</v>
      </c>
      <c r="J33" s="41">
        <f>F33*G33*H33</f>
        <v>0</v>
      </c>
      <c r="K33" s="16">
        <v>12857.9</v>
      </c>
      <c r="L33" s="16">
        <v>12</v>
      </c>
      <c r="M33" s="16">
        <f t="shared" si="215"/>
        <v>0</v>
      </c>
      <c r="N33" s="41">
        <v>0.2</v>
      </c>
      <c r="O33" s="16">
        <v>6232.43</v>
      </c>
      <c r="P33" s="16">
        <v>12</v>
      </c>
      <c r="Q33" s="31">
        <f t="shared" si="216"/>
        <v>14957.832000000002</v>
      </c>
      <c r="R33" s="41">
        <v>0</v>
      </c>
      <c r="S33" s="16">
        <v>8677.7</v>
      </c>
      <c r="T33" s="16">
        <v>12</v>
      </c>
      <c r="U33" s="31">
        <f t="shared" si="3"/>
        <v>0</v>
      </c>
      <c r="V33" s="41">
        <v>0</v>
      </c>
      <c r="W33" s="16">
        <v>4261</v>
      </c>
      <c r="X33" s="16">
        <v>12</v>
      </c>
      <c r="Y33" s="31">
        <f t="shared" si="4"/>
        <v>0</v>
      </c>
      <c r="Z33" s="41">
        <v>0</v>
      </c>
      <c r="AA33" s="16">
        <v>1932.8</v>
      </c>
      <c r="AB33" s="16">
        <v>12</v>
      </c>
      <c r="AC33" s="31">
        <f t="shared" si="217"/>
        <v>0</v>
      </c>
      <c r="AD33" s="41">
        <v>0</v>
      </c>
      <c r="AE33" s="16">
        <v>5596.7</v>
      </c>
      <c r="AF33" s="16">
        <v>12</v>
      </c>
      <c r="AG33" s="16">
        <f t="shared" si="218"/>
        <v>0</v>
      </c>
      <c r="AH33" s="41">
        <v>0</v>
      </c>
      <c r="AI33" s="31">
        <v>4439</v>
      </c>
      <c r="AJ33" s="31">
        <v>12</v>
      </c>
      <c r="AK33" s="31">
        <f t="shared" si="219"/>
        <v>0</v>
      </c>
      <c r="AL33" s="41">
        <v>0</v>
      </c>
      <c r="AM33" s="16">
        <v>7476.1</v>
      </c>
      <c r="AN33" s="16">
        <v>12</v>
      </c>
      <c r="AO33" s="16">
        <f t="shared" si="241"/>
        <v>0</v>
      </c>
      <c r="AP33" s="41">
        <v>0</v>
      </c>
      <c r="AQ33" s="16">
        <v>3592.72</v>
      </c>
      <c r="AR33" s="16">
        <v>12</v>
      </c>
      <c r="AS33" s="41">
        <f t="shared" si="242"/>
        <v>0</v>
      </c>
      <c r="AT33" s="41">
        <v>0</v>
      </c>
      <c r="AU33" s="31">
        <v>2415.5</v>
      </c>
      <c r="AV33" s="31">
        <v>12</v>
      </c>
      <c r="AW33" s="47">
        <f>AV33*AU33*AT33</f>
        <v>0</v>
      </c>
      <c r="AX33" s="41">
        <v>0</v>
      </c>
      <c r="AY33" s="31">
        <v>2113.6</v>
      </c>
      <c r="AZ33" s="31">
        <v>12</v>
      </c>
      <c r="BA33" s="47">
        <f>AZ33*AY33*AX33</f>
        <v>0</v>
      </c>
      <c r="BB33" s="41">
        <v>0</v>
      </c>
      <c r="BC33" s="31">
        <v>4420.42</v>
      </c>
      <c r="BD33" s="31">
        <v>12</v>
      </c>
      <c r="BE33" s="47">
        <f>BD33*BC33*BB33</f>
        <v>0</v>
      </c>
      <c r="BF33" s="41">
        <v>0</v>
      </c>
      <c r="BG33" s="31">
        <v>2466.32</v>
      </c>
      <c r="BH33" s="31">
        <v>12</v>
      </c>
      <c r="BI33" s="47">
        <f>BH33*BG33*BF33</f>
        <v>0</v>
      </c>
      <c r="BJ33" s="41">
        <v>0</v>
      </c>
      <c r="BK33" s="31">
        <v>4344.7</v>
      </c>
      <c r="BL33" s="31">
        <v>12</v>
      </c>
      <c r="BM33" s="47">
        <f>BL33*BK33*BJ33</f>
        <v>0</v>
      </c>
      <c r="BN33" s="41">
        <v>0</v>
      </c>
      <c r="BO33" s="31">
        <v>4299.57</v>
      </c>
      <c r="BP33" s="31">
        <v>12</v>
      </c>
      <c r="BQ33" s="47">
        <f>BP33*BO33*BN33</f>
        <v>0</v>
      </c>
      <c r="BR33" s="30"/>
      <c r="BS33" s="41">
        <v>0</v>
      </c>
      <c r="BT33" s="31">
        <v>5278.3</v>
      </c>
      <c r="BU33" s="31">
        <v>12</v>
      </c>
      <c r="BV33" s="47">
        <f>BU33*BT33*BS33</f>
        <v>0</v>
      </c>
      <c r="BW33" s="41">
        <v>0</v>
      </c>
      <c r="BX33" s="31">
        <v>3487.3</v>
      </c>
      <c r="BY33" s="31">
        <v>12</v>
      </c>
      <c r="BZ33" s="47">
        <f>BY33*BX33*BW33</f>
        <v>0</v>
      </c>
      <c r="CA33" s="41">
        <v>0</v>
      </c>
      <c r="CB33" s="31">
        <v>4497.03</v>
      </c>
      <c r="CC33" s="31">
        <v>12</v>
      </c>
      <c r="CD33" s="47">
        <f>CC33*CB33*CA33</f>
        <v>0</v>
      </c>
      <c r="CE33" s="41">
        <v>0</v>
      </c>
      <c r="CF33" s="31">
        <v>2657.75</v>
      </c>
      <c r="CG33" s="31">
        <v>12</v>
      </c>
      <c r="CH33" s="47">
        <f>CG33*CF33*CE33</f>
        <v>0</v>
      </c>
      <c r="CI33" s="41">
        <v>0</v>
      </c>
      <c r="CJ33" s="31">
        <v>8926.25</v>
      </c>
      <c r="CK33" s="31">
        <v>12</v>
      </c>
      <c r="CL33" s="47">
        <f>CK33*CJ33*CI33</f>
        <v>0</v>
      </c>
      <c r="CM33" s="41">
        <v>0</v>
      </c>
      <c r="CN33" s="31">
        <v>4367.5</v>
      </c>
      <c r="CO33" s="31">
        <v>12</v>
      </c>
      <c r="CP33" s="47">
        <f>CO33*CN33*CM33</f>
        <v>0</v>
      </c>
      <c r="CQ33" s="41">
        <v>0</v>
      </c>
      <c r="CR33" s="31">
        <v>2519.2</v>
      </c>
      <c r="CS33" s="31">
        <v>12</v>
      </c>
      <c r="CT33" s="47">
        <f>CS33*CR33*CQ33</f>
        <v>0</v>
      </c>
      <c r="CU33" s="41">
        <v>0</v>
      </c>
      <c r="CV33" s="31">
        <v>2750.66</v>
      </c>
      <c r="CW33" s="31">
        <v>12</v>
      </c>
      <c r="CX33" s="47">
        <f>CW33*CV33*CU33</f>
        <v>0</v>
      </c>
      <c r="CY33" s="41">
        <v>0</v>
      </c>
      <c r="CZ33" s="31">
        <v>2386.8</v>
      </c>
      <c r="DA33" s="31">
        <v>12</v>
      </c>
      <c r="DB33" s="47">
        <f>DA33*CZ33*CY33</f>
        <v>0</v>
      </c>
      <c r="DC33" s="41">
        <v>0</v>
      </c>
      <c r="DD33" s="31">
        <v>2765.5</v>
      </c>
      <c r="DE33" s="31">
        <v>12</v>
      </c>
      <c r="DF33" s="47">
        <f>DE33*DD33*DC33</f>
        <v>0</v>
      </c>
      <c r="DG33" s="41">
        <v>0</v>
      </c>
      <c r="DH33" s="31">
        <v>3354.75</v>
      </c>
      <c r="DI33" s="31">
        <v>12</v>
      </c>
      <c r="DJ33" s="47">
        <f>DI33*DH33*DG33</f>
        <v>0</v>
      </c>
      <c r="DK33" s="41">
        <v>0</v>
      </c>
      <c r="DL33" s="31">
        <v>4983.22</v>
      </c>
      <c r="DM33" s="31">
        <v>12</v>
      </c>
      <c r="DN33" s="47">
        <f>DM33*DL33*DK33</f>
        <v>0</v>
      </c>
      <c r="DO33" s="41">
        <v>0</v>
      </c>
      <c r="DP33" s="31">
        <v>5714.22</v>
      </c>
      <c r="DQ33" s="31">
        <v>12</v>
      </c>
      <c r="DR33" s="47">
        <f>DQ33*DP33*DO33</f>
        <v>0</v>
      </c>
      <c r="DS33" s="41">
        <v>1.5</v>
      </c>
      <c r="DT33" s="31">
        <v>5589.4</v>
      </c>
      <c r="DU33" s="31">
        <v>12</v>
      </c>
      <c r="DV33" s="47">
        <f>DU33*DT33*DS33</f>
        <v>100609.19999999998</v>
      </c>
      <c r="DW33" s="41">
        <v>0</v>
      </c>
      <c r="DX33" s="31">
        <v>5178.32</v>
      </c>
      <c r="DY33" s="31">
        <v>12</v>
      </c>
      <c r="DZ33" s="47">
        <f>DY33*DX33*DW33</f>
        <v>0</v>
      </c>
      <c r="EA33" s="41">
        <v>0</v>
      </c>
      <c r="EB33" s="31">
        <v>5894.35</v>
      </c>
      <c r="EC33" s="31">
        <v>12</v>
      </c>
      <c r="ED33" s="47">
        <f>EC33*EB33*EA33</f>
        <v>0</v>
      </c>
      <c r="EE33" s="41">
        <v>0</v>
      </c>
      <c r="EF33" s="31">
        <v>4968.25</v>
      </c>
      <c r="EG33" s="31">
        <v>12</v>
      </c>
      <c r="EH33" s="47">
        <f>EG33*EF33*EE33</f>
        <v>0</v>
      </c>
      <c r="EI33" s="41">
        <v>0</v>
      </c>
      <c r="EJ33" s="31">
        <v>2832.1</v>
      </c>
      <c r="EK33" s="31">
        <v>12</v>
      </c>
      <c r="EL33" s="47">
        <f>EK33*EJ33*EI33</f>
        <v>0</v>
      </c>
      <c r="EM33" s="41">
        <v>0</v>
      </c>
      <c r="EN33" s="31">
        <v>901.3</v>
      </c>
      <c r="EO33" s="31">
        <v>12</v>
      </c>
      <c r="EP33" s="47">
        <f>EO33*EN33*EM33</f>
        <v>0</v>
      </c>
      <c r="EQ33" s="41">
        <v>0</v>
      </c>
      <c r="ER33" s="31">
        <v>2856.14</v>
      </c>
      <c r="ES33" s="31">
        <v>12</v>
      </c>
      <c r="ET33" s="47">
        <f>ES33*ER33*EQ33</f>
        <v>0</v>
      </c>
      <c r="EU33" s="41">
        <v>0</v>
      </c>
      <c r="EV33" s="31">
        <v>2873.59</v>
      </c>
      <c r="EW33" s="31">
        <v>12</v>
      </c>
      <c r="EX33" s="47">
        <f>EW33*EV33*EU33</f>
        <v>0</v>
      </c>
      <c r="EY33" s="41">
        <v>0</v>
      </c>
      <c r="EZ33" s="31">
        <v>4438.2</v>
      </c>
      <c r="FA33" s="31">
        <v>12</v>
      </c>
      <c r="FB33" s="47">
        <f>FA33*EZ33*EY33</f>
        <v>0</v>
      </c>
      <c r="FC33" s="41">
        <v>0</v>
      </c>
      <c r="FD33" s="31">
        <v>2534.6</v>
      </c>
      <c r="FE33" s="31">
        <v>12</v>
      </c>
      <c r="FF33" s="47">
        <f>FE33*FD33*FC33</f>
        <v>0</v>
      </c>
      <c r="FG33" s="41">
        <v>0</v>
      </c>
      <c r="FH33" s="31">
        <v>2510.94</v>
      </c>
      <c r="FI33" s="31">
        <v>12</v>
      </c>
      <c r="FJ33" s="47">
        <f>FI33*FH33*FG33</f>
        <v>0</v>
      </c>
      <c r="FK33" s="41">
        <v>0</v>
      </c>
      <c r="FL33" s="31">
        <v>4369.79</v>
      </c>
      <c r="FM33" s="31">
        <v>12</v>
      </c>
      <c r="FN33" s="47">
        <f>FM33*FL33*FK33</f>
        <v>0</v>
      </c>
      <c r="FO33" s="41">
        <v>0</v>
      </c>
      <c r="FP33" s="31">
        <v>2973.08</v>
      </c>
      <c r="FQ33" s="31">
        <v>12</v>
      </c>
      <c r="FR33" s="47">
        <f>FQ33*FP33*FO33</f>
        <v>0</v>
      </c>
      <c r="FS33" s="41">
        <v>0</v>
      </c>
      <c r="FT33" s="31">
        <v>4959.94</v>
      </c>
      <c r="FU33" s="31">
        <v>12</v>
      </c>
      <c r="FV33" s="47">
        <f>FU33*FT33*FS33</f>
        <v>0</v>
      </c>
      <c r="FW33" s="41">
        <v>0</v>
      </c>
      <c r="FX33" s="31">
        <v>4346.89</v>
      </c>
      <c r="FY33" s="31">
        <v>12</v>
      </c>
      <c r="FZ33" s="47">
        <f>FY33*FX33*FW33</f>
        <v>0</v>
      </c>
      <c r="GA33" s="41">
        <v>0</v>
      </c>
      <c r="GB33" s="31">
        <v>5058.1</v>
      </c>
      <c r="GC33" s="31">
        <v>12</v>
      </c>
      <c r="GD33" s="47">
        <f>GC33*GB33*GA33</f>
        <v>0</v>
      </c>
      <c r="GE33" s="41">
        <v>0</v>
      </c>
      <c r="GF33" s="31">
        <v>3506.6</v>
      </c>
      <c r="GG33" s="31">
        <v>12</v>
      </c>
      <c r="GH33" s="47">
        <f>GG33*GF33*GE33</f>
        <v>0</v>
      </c>
      <c r="GI33" s="41">
        <v>0.11</v>
      </c>
      <c r="GJ33" s="31">
        <v>5061.53</v>
      </c>
      <c r="GK33" s="31">
        <v>12</v>
      </c>
      <c r="GL33" s="47">
        <f>GK33*GJ33*GI33</f>
        <v>6681.2196</v>
      </c>
      <c r="GM33" s="41">
        <v>0</v>
      </c>
      <c r="GN33" s="31">
        <v>4373.5</v>
      </c>
      <c r="GO33" s="31">
        <v>12</v>
      </c>
      <c r="GP33" s="47">
        <f>GO33*GN33*GM33</f>
        <v>0</v>
      </c>
      <c r="GQ33" s="41">
        <v>0</v>
      </c>
      <c r="GR33" s="31">
        <v>2469.3</v>
      </c>
      <c r="GS33" s="31">
        <v>12</v>
      </c>
      <c r="GT33" s="47">
        <f>GS33*GR33*GQ33</f>
        <v>0</v>
      </c>
      <c r="GU33" s="41">
        <v>0</v>
      </c>
      <c r="GV33" s="31">
        <v>4255.3</v>
      </c>
      <c r="GW33" s="31">
        <v>12</v>
      </c>
      <c r="GX33" s="47">
        <f>GW33*GV33*GU33</f>
        <v>0</v>
      </c>
      <c r="GY33" s="41">
        <v>0</v>
      </c>
      <c r="GZ33" s="31">
        <v>3617</v>
      </c>
      <c r="HA33" s="31">
        <v>12</v>
      </c>
      <c r="HB33" s="47">
        <f>HA33*GZ33*GY33</f>
        <v>0</v>
      </c>
      <c r="HC33" s="41">
        <v>0</v>
      </c>
      <c r="HD33" s="31">
        <v>4963.38</v>
      </c>
      <c r="HE33" s="31">
        <v>12</v>
      </c>
      <c r="HF33" s="47">
        <f>HE33*HD33*HC33</f>
        <v>0</v>
      </c>
      <c r="HG33" s="41">
        <v>0</v>
      </c>
      <c r="HH33" s="31">
        <v>4257.8</v>
      </c>
      <c r="HI33" s="31">
        <v>12</v>
      </c>
      <c r="HJ33" s="47">
        <f>HI33*HH33*HG33</f>
        <v>0</v>
      </c>
      <c r="HK33" s="41"/>
      <c r="HL33" s="41"/>
      <c r="HM33" s="47">
        <f t="shared" si="243"/>
        <v>122248.25159999999</v>
      </c>
      <c r="HN33" s="41"/>
      <c r="HO33" s="41"/>
    </row>
    <row r="34" spans="1:223" ht="15" customHeight="1">
      <c r="A34" s="44" t="s">
        <v>139</v>
      </c>
      <c r="B34" s="44">
        <v>0</v>
      </c>
      <c r="C34" s="40">
        <v>4820.52</v>
      </c>
      <c r="D34" s="40">
        <v>12</v>
      </c>
      <c r="E34" s="58">
        <f t="shared" si="240"/>
        <v>0</v>
      </c>
      <c r="F34" s="41">
        <v>0</v>
      </c>
      <c r="G34" s="53">
        <v>6561.5</v>
      </c>
      <c r="H34" s="16">
        <v>12</v>
      </c>
      <c r="I34" s="41">
        <f>F34*G34*H34</f>
        <v>0</v>
      </c>
      <c r="J34" s="41">
        <f>F34*G34*H34</f>
        <v>0</v>
      </c>
      <c r="K34" s="16">
        <v>12857.9</v>
      </c>
      <c r="L34" s="16">
        <v>12</v>
      </c>
      <c r="M34" s="16">
        <f t="shared" si="215"/>
        <v>0</v>
      </c>
      <c r="N34" s="41">
        <v>0</v>
      </c>
      <c r="O34" s="16">
        <v>6232.43</v>
      </c>
      <c r="P34" s="16">
        <v>12</v>
      </c>
      <c r="Q34" s="16">
        <f t="shared" si="216"/>
        <v>0</v>
      </c>
      <c r="R34" s="41">
        <v>0</v>
      </c>
      <c r="S34" s="16">
        <v>8677.7</v>
      </c>
      <c r="T34" s="16">
        <v>12</v>
      </c>
      <c r="U34" s="31">
        <f t="shared" si="3"/>
        <v>0</v>
      </c>
      <c r="V34" s="41">
        <v>0</v>
      </c>
      <c r="W34" s="16">
        <v>4261</v>
      </c>
      <c r="X34" s="16">
        <v>12</v>
      </c>
      <c r="Y34" s="31">
        <f t="shared" si="4"/>
        <v>0</v>
      </c>
      <c r="Z34" s="41">
        <v>0</v>
      </c>
      <c r="AA34" s="16">
        <v>1932.8</v>
      </c>
      <c r="AB34" s="16">
        <v>12</v>
      </c>
      <c r="AC34" s="31">
        <f t="shared" si="217"/>
        <v>0</v>
      </c>
      <c r="AD34" s="41">
        <v>0</v>
      </c>
      <c r="AE34" s="16">
        <v>5596.7</v>
      </c>
      <c r="AF34" s="16">
        <v>12</v>
      </c>
      <c r="AG34" s="16">
        <f t="shared" si="218"/>
        <v>0</v>
      </c>
      <c r="AH34" s="41">
        <v>0</v>
      </c>
      <c r="AI34" s="31">
        <v>4439</v>
      </c>
      <c r="AJ34" s="31">
        <v>12</v>
      </c>
      <c r="AK34" s="31">
        <f t="shared" si="219"/>
        <v>0</v>
      </c>
      <c r="AL34" s="41">
        <v>0</v>
      </c>
      <c r="AM34" s="16">
        <v>7476.1</v>
      </c>
      <c r="AN34" s="16">
        <v>12</v>
      </c>
      <c r="AO34" s="16">
        <f t="shared" si="241"/>
        <v>0</v>
      </c>
      <c r="AP34" s="41">
        <v>0</v>
      </c>
      <c r="AQ34" s="16">
        <v>3592.72</v>
      </c>
      <c r="AR34" s="16">
        <v>12</v>
      </c>
      <c r="AS34" s="41">
        <f t="shared" si="242"/>
        <v>0</v>
      </c>
      <c r="AT34" s="41">
        <v>0</v>
      </c>
      <c r="AU34" s="31">
        <v>2415.5</v>
      </c>
      <c r="AV34" s="31">
        <v>12</v>
      </c>
      <c r="AW34" s="47">
        <f>AV34*AU34*AT34</f>
        <v>0</v>
      </c>
      <c r="AX34" s="41">
        <v>0</v>
      </c>
      <c r="AY34" s="31">
        <v>2113.6</v>
      </c>
      <c r="AZ34" s="31">
        <v>12</v>
      </c>
      <c r="BA34" s="47">
        <f>AZ34*AY34*AX34</f>
        <v>0</v>
      </c>
      <c r="BB34" s="41">
        <v>0</v>
      </c>
      <c r="BC34" s="31">
        <v>4420.42</v>
      </c>
      <c r="BD34" s="31">
        <v>12</v>
      </c>
      <c r="BE34" s="47">
        <f>BD34*BC34*BB34</f>
        <v>0</v>
      </c>
      <c r="BF34" s="41">
        <v>0</v>
      </c>
      <c r="BG34" s="31">
        <v>2466.32</v>
      </c>
      <c r="BH34" s="31">
        <v>12</v>
      </c>
      <c r="BI34" s="47">
        <f>BH34*BG34*BF34</f>
        <v>0</v>
      </c>
      <c r="BJ34" s="41">
        <v>0</v>
      </c>
      <c r="BK34" s="31">
        <v>4344.7</v>
      </c>
      <c r="BL34" s="31">
        <v>12</v>
      </c>
      <c r="BM34" s="47">
        <f>BL34*BK34*BJ34</f>
        <v>0</v>
      </c>
      <c r="BN34" s="41">
        <v>0</v>
      </c>
      <c r="BO34" s="31">
        <v>4299.57</v>
      </c>
      <c r="BP34" s="31">
        <v>12</v>
      </c>
      <c r="BQ34" s="47">
        <f>BP34*BO34*BN34</f>
        <v>0</v>
      </c>
      <c r="BR34" s="30"/>
      <c r="BS34" s="41">
        <v>0</v>
      </c>
      <c r="BT34" s="31">
        <v>5278.3</v>
      </c>
      <c r="BU34" s="31">
        <v>12</v>
      </c>
      <c r="BV34" s="47">
        <f>BU34*BT34*BS34</f>
        <v>0</v>
      </c>
      <c r="BW34" s="41">
        <v>0</v>
      </c>
      <c r="BX34" s="31">
        <v>3487.3</v>
      </c>
      <c r="BY34" s="31">
        <v>12</v>
      </c>
      <c r="BZ34" s="47">
        <f>BY34*BX34*BW34</f>
        <v>0</v>
      </c>
      <c r="CA34" s="41">
        <v>0</v>
      </c>
      <c r="CB34" s="31">
        <v>4497.03</v>
      </c>
      <c r="CC34" s="31">
        <v>12</v>
      </c>
      <c r="CD34" s="47">
        <f>CC34*CB34*CA34</f>
        <v>0</v>
      </c>
      <c r="CE34" s="41">
        <v>0</v>
      </c>
      <c r="CF34" s="31">
        <v>2657.75</v>
      </c>
      <c r="CG34" s="31">
        <v>12</v>
      </c>
      <c r="CH34" s="47">
        <f>CG34*CF34*CE34</f>
        <v>0</v>
      </c>
      <c r="CI34" s="41">
        <v>0</v>
      </c>
      <c r="CJ34" s="31">
        <v>8926.25</v>
      </c>
      <c r="CK34" s="31">
        <v>12</v>
      </c>
      <c r="CL34" s="47">
        <f>CK34*CJ34*CI34</f>
        <v>0</v>
      </c>
      <c r="CM34" s="41">
        <v>0</v>
      </c>
      <c r="CN34" s="31">
        <v>4367.5</v>
      </c>
      <c r="CO34" s="31">
        <v>12</v>
      </c>
      <c r="CP34" s="47">
        <f>CO34*CN34*CM34</f>
        <v>0</v>
      </c>
      <c r="CQ34" s="41">
        <v>0</v>
      </c>
      <c r="CR34" s="31">
        <v>2519.2</v>
      </c>
      <c r="CS34" s="31">
        <v>12</v>
      </c>
      <c r="CT34" s="47">
        <f>CS34*CR34*CQ34</f>
        <v>0</v>
      </c>
      <c r="CU34" s="41">
        <v>0</v>
      </c>
      <c r="CV34" s="31">
        <v>2750.66</v>
      </c>
      <c r="CW34" s="31">
        <v>12</v>
      </c>
      <c r="CX34" s="47">
        <f>CW34*CV34*CU34</f>
        <v>0</v>
      </c>
      <c r="CY34" s="41">
        <v>0</v>
      </c>
      <c r="CZ34" s="31">
        <v>2386.8</v>
      </c>
      <c r="DA34" s="31">
        <v>12</v>
      </c>
      <c r="DB34" s="47">
        <f>DA34*CZ34*CY34</f>
        <v>0</v>
      </c>
      <c r="DC34" s="41">
        <v>0</v>
      </c>
      <c r="DD34" s="31">
        <v>2765.5</v>
      </c>
      <c r="DE34" s="31">
        <v>12</v>
      </c>
      <c r="DF34" s="47">
        <f>DE34*DD34*DC34</f>
        <v>0</v>
      </c>
      <c r="DG34" s="41">
        <v>0</v>
      </c>
      <c r="DH34" s="31">
        <v>3354.75</v>
      </c>
      <c r="DI34" s="31">
        <v>12</v>
      </c>
      <c r="DJ34" s="47">
        <f>DI34*DH34*DG34</f>
        <v>0</v>
      </c>
      <c r="DK34" s="41">
        <v>0</v>
      </c>
      <c r="DL34" s="31">
        <v>4983.22</v>
      </c>
      <c r="DM34" s="31">
        <v>12</v>
      </c>
      <c r="DN34" s="47">
        <f>DM34*DL34*DK34</f>
        <v>0</v>
      </c>
      <c r="DO34" s="41">
        <v>0</v>
      </c>
      <c r="DP34" s="31">
        <v>5714.22</v>
      </c>
      <c r="DQ34" s="31">
        <v>12</v>
      </c>
      <c r="DR34" s="47">
        <f>DQ34*DP34*DO34</f>
        <v>0</v>
      </c>
      <c r="DS34" s="41">
        <v>0.16</v>
      </c>
      <c r="DT34" s="31">
        <v>5589.4</v>
      </c>
      <c r="DU34" s="31">
        <v>12</v>
      </c>
      <c r="DV34" s="47">
        <f>DU34*DT34*DS34</f>
        <v>10731.648</v>
      </c>
      <c r="DW34" s="41">
        <v>0</v>
      </c>
      <c r="DX34" s="31">
        <v>5178.32</v>
      </c>
      <c r="DY34" s="31">
        <v>12</v>
      </c>
      <c r="DZ34" s="47">
        <f>DY34*DX34*DW34</f>
        <v>0</v>
      </c>
      <c r="EA34" s="41">
        <v>0</v>
      </c>
      <c r="EB34" s="31">
        <v>5894.35</v>
      </c>
      <c r="EC34" s="31">
        <v>12</v>
      </c>
      <c r="ED34" s="47">
        <f>EC34*EB34*EA34</f>
        <v>0</v>
      </c>
      <c r="EE34" s="41">
        <v>0</v>
      </c>
      <c r="EF34" s="31">
        <v>4968.25</v>
      </c>
      <c r="EG34" s="31">
        <v>12</v>
      </c>
      <c r="EH34" s="47">
        <f>EG34*EF34*EE34</f>
        <v>0</v>
      </c>
      <c r="EI34" s="41">
        <v>0</v>
      </c>
      <c r="EJ34" s="31">
        <v>2832.1</v>
      </c>
      <c r="EK34" s="31">
        <v>12</v>
      </c>
      <c r="EL34" s="47">
        <f>EK34*EJ34*EI34</f>
        <v>0</v>
      </c>
      <c r="EM34" s="41">
        <v>0</v>
      </c>
      <c r="EN34" s="31">
        <v>901.3</v>
      </c>
      <c r="EO34" s="31">
        <v>12</v>
      </c>
      <c r="EP34" s="47">
        <f>EO34*EN34*EM34</f>
        <v>0</v>
      </c>
      <c r="EQ34" s="41">
        <v>0</v>
      </c>
      <c r="ER34" s="31">
        <v>2856.14</v>
      </c>
      <c r="ES34" s="31">
        <v>12</v>
      </c>
      <c r="ET34" s="47">
        <f>ES34*ER34*EQ34</f>
        <v>0</v>
      </c>
      <c r="EU34" s="41">
        <v>0</v>
      </c>
      <c r="EV34" s="31">
        <v>2873.59</v>
      </c>
      <c r="EW34" s="31">
        <v>12</v>
      </c>
      <c r="EX34" s="47">
        <f>EW34*EV34*EU34</f>
        <v>0</v>
      </c>
      <c r="EY34" s="41">
        <v>0</v>
      </c>
      <c r="EZ34" s="31">
        <v>4438.2</v>
      </c>
      <c r="FA34" s="31">
        <v>12</v>
      </c>
      <c r="FB34" s="47">
        <f>FA34*EZ34*EY34</f>
        <v>0</v>
      </c>
      <c r="FC34" s="41">
        <v>0</v>
      </c>
      <c r="FD34" s="31">
        <v>2534.6</v>
      </c>
      <c r="FE34" s="31">
        <v>12</v>
      </c>
      <c r="FF34" s="47">
        <f>FE34*FD34*FC34</f>
        <v>0</v>
      </c>
      <c r="FG34" s="41">
        <v>0</v>
      </c>
      <c r="FH34" s="31">
        <v>2510.94</v>
      </c>
      <c r="FI34" s="31">
        <v>12</v>
      </c>
      <c r="FJ34" s="47">
        <f>FI34*FH34*FG34</f>
        <v>0</v>
      </c>
      <c r="FK34" s="41">
        <v>0</v>
      </c>
      <c r="FL34" s="31">
        <v>4369.79</v>
      </c>
      <c r="FM34" s="31">
        <v>12</v>
      </c>
      <c r="FN34" s="47">
        <f>FM34*FL34*FK34</f>
        <v>0</v>
      </c>
      <c r="FO34" s="41">
        <v>0</v>
      </c>
      <c r="FP34" s="31">
        <v>2973.08</v>
      </c>
      <c r="FQ34" s="31">
        <v>12</v>
      </c>
      <c r="FR34" s="47">
        <f>FQ34*FP34*FO34</f>
        <v>0</v>
      </c>
      <c r="FS34" s="41">
        <v>0</v>
      </c>
      <c r="FT34" s="31">
        <v>4959.94</v>
      </c>
      <c r="FU34" s="31">
        <v>12</v>
      </c>
      <c r="FV34" s="47">
        <f>FU34*FT34*FS34</f>
        <v>0</v>
      </c>
      <c r="FW34" s="41">
        <v>0</v>
      </c>
      <c r="FX34" s="31">
        <v>4346.89</v>
      </c>
      <c r="FY34" s="31">
        <v>12</v>
      </c>
      <c r="FZ34" s="47">
        <f>FY34*FX34*FW34</f>
        <v>0</v>
      </c>
      <c r="GA34" s="41">
        <v>0</v>
      </c>
      <c r="GB34" s="31">
        <v>5058.1</v>
      </c>
      <c r="GC34" s="31">
        <v>12</v>
      </c>
      <c r="GD34" s="47">
        <f>GC34*GB34*GA34</f>
        <v>0</v>
      </c>
      <c r="GE34" s="41">
        <v>0</v>
      </c>
      <c r="GF34" s="31">
        <v>3506.6</v>
      </c>
      <c r="GG34" s="31">
        <v>12</v>
      </c>
      <c r="GH34" s="47">
        <f>GG34*GF34*GE34</f>
        <v>0</v>
      </c>
      <c r="GI34" s="41">
        <v>0</v>
      </c>
      <c r="GJ34" s="31">
        <v>5061.53</v>
      </c>
      <c r="GK34" s="31">
        <v>12</v>
      </c>
      <c r="GL34" s="47">
        <f>GK34*GJ34*GI34</f>
        <v>0</v>
      </c>
      <c r="GM34" s="41">
        <v>0</v>
      </c>
      <c r="GN34" s="31">
        <v>4373.5</v>
      </c>
      <c r="GO34" s="31">
        <v>12</v>
      </c>
      <c r="GP34" s="47">
        <f>GO34*GN34*GM34</f>
        <v>0</v>
      </c>
      <c r="GQ34" s="41">
        <v>0</v>
      </c>
      <c r="GR34" s="31">
        <v>2469.3</v>
      </c>
      <c r="GS34" s="31">
        <v>12</v>
      </c>
      <c r="GT34" s="47">
        <f>GS34*GR34*GQ34</f>
        <v>0</v>
      </c>
      <c r="GU34" s="41">
        <v>0</v>
      </c>
      <c r="GV34" s="31">
        <v>4255.3</v>
      </c>
      <c r="GW34" s="31">
        <v>12</v>
      </c>
      <c r="GX34" s="47">
        <f>GW34*GV34*GU34</f>
        <v>0</v>
      </c>
      <c r="GY34" s="41">
        <v>0</v>
      </c>
      <c r="GZ34" s="31">
        <v>3617</v>
      </c>
      <c r="HA34" s="31">
        <v>12</v>
      </c>
      <c r="HB34" s="47">
        <f>HA34*GZ34*GY34</f>
        <v>0</v>
      </c>
      <c r="HC34" s="41">
        <v>0</v>
      </c>
      <c r="HD34" s="31">
        <v>4963.38</v>
      </c>
      <c r="HE34" s="31">
        <v>12</v>
      </c>
      <c r="HF34" s="47">
        <f>HE34*HD34*HC34</f>
        <v>0</v>
      </c>
      <c r="HG34" s="41">
        <v>0</v>
      </c>
      <c r="HH34" s="31">
        <v>4257.8</v>
      </c>
      <c r="HI34" s="31">
        <v>12</v>
      </c>
      <c r="HJ34" s="47">
        <f>HI34*HH34*HG34</f>
        <v>0</v>
      </c>
      <c r="HK34" s="41"/>
      <c r="HL34" s="41"/>
      <c r="HM34" s="47">
        <f t="shared" si="243"/>
        <v>10731.648</v>
      </c>
      <c r="HN34" s="41"/>
      <c r="HO34" s="41"/>
    </row>
    <row r="35" spans="1:223" ht="17.25" customHeight="1">
      <c r="A35" s="45" t="s">
        <v>140</v>
      </c>
      <c r="B35" s="45">
        <v>0</v>
      </c>
      <c r="C35" s="40">
        <v>4820.52</v>
      </c>
      <c r="D35" s="40">
        <v>12</v>
      </c>
      <c r="E35" s="45">
        <f t="shared" si="240"/>
        <v>0</v>
      </c>
      <c r="F35" s="43">
        <v>0</v>
      </c>
      <c r="G35" s="53">
        <v>6561.5</v>
      </c>
      <c r="H35" s="16">
        <v>12</v>
      </c>
      <c r="I35" s="43">
        <v>0</v>
      </c>
      <c r="J35" s="43">
        <v>0.15</v>
      </c>
      <c r="K35" s="16">
        <v>12857.9</v>
      </c>
      <c r="L35" s="16">
        <v>12</v>
      </c>
      <c r="M35" s="16">
        <f t="shared" si="215"/>
        <v>23144.22</v>
      </c>
      <c r="N35" s="43">
        <v>0</v>
      </c>
      <c r="O35" s="16">
        <v>6232.43</v>
      </c>
      <c r="P35" s="16">
        <v>12</v>
      </c>
      <c r="Q35" s="25">
        <f t="shared" si="216"/>
        <v>0</v>
      </c>
      <c r="R35" s="43">
        <v>0</v>
      </c>
      <c r="S35" s="16">
        <v>8677.7</v>
      </c>
      <c r="T35" s="16">
        <v>12</v>
      </c>
      <c r="U35" s="30">
        <f t="shared" si="3"/>
        <v>0</v>
      </c>
      <c r="V35" s="43">
        <v>0</v>
      </c>
      <c r="W35" s="16">
        <v>4261</v>
      </c>
      <c r="X35" s="16">
        <v>12</v>
      </c>
      <c r="Y35" s="30">
        <f t="shared" si="4"/>
        <v>0</v>
      </c>
      <c r="Z35" s="43">
        <v>0</v>
      </c>
      <c r="AA35" s="16">
        <v>1932.8</v>
      </c>
      <c r="AB35" s="16">
        <v>12</v>
      </c>
      <c r="AC35" s="30">
        <f t="shared" si="217"/>
        <v>0</v>
      </c>
      <c r="AD35" s="43">
        <v>0</v>
      </c>
      <c r="AE35" s="16">
        <v>5596.7</v>
      </c>
      <c r="AF35" s="16">
        <v>12</v>
      </c>
      <c r="AG35" s="16">
        <f t="shared" si="218"/>
        <v>0</v>
      </c>
      <c r="AH35" s="43">
        <v>0</v>
      </c>
      <c r="AI35" s="31">
        <v>4439</v>
      </c>
      <c r="AJ35" s="31">
        <v>12</v>
      </c>
      <c r="AK35" s="31">
        <f t="shared" si="219"/>
        <v>0</v>
      </c>
      <c r="AL35" s="43">
        <v>0</v>
      </c>
      <c r="AM35" s="16">
        <v>7476.1</v>
      </c>
      <c r="AN35" s="16">
        <v>12</v>
      </c>
      <c r="AO35" s="16">
        <f t="shared" si="241"/>
        <v>0</v>
      </c>
      <c r="AP35" s="43">
        <v>0</v>
      </c>
      <c r="AQ35" s="16">
        <v>3592.72</v>
      </c>
      <c r="AR35" s="16">
        <v>12</v>
      </c>
      <c r="AS35" s="43">
        <f t="shared" si="242"/>
        <v>0</v>
      </c>
      <c r="AT35" s="43">
        <v>0</v>
      </c>
      <c r="AU35" s="31">
        <v>2415.5</v>
      </c>
      <c r="AV35" s="31">
        <v>12</v>
      </c>
      <c r="AW35" s="43">
        <v>0</v>
      </c>
      <c r="AX35" s="43">
        <v>0</v>
      </c>
      <c r="AY35" s="31">
        <v>2113.6</v>
      </c>
      <c r="AZ35" s="31">
        <v>12</v>
      </c>
      <c r="BA35" s="43">
        <v>0</v>
      </c>
      <c r="BB35" s="43">
        <v>0</v>
      </c>
      <c r="BC35" s="31">
        <v>4420.42</v>
      </c>
      <c r="BD35" s="31">
        <v>12</v>
      </c>
      <c r="BE35" s="43">
        <v>0</v>
      </c>
      <c r="BF35" s="43">
        <v>0</v>
      </c>
      <c r="BG35" s="31">
        <v>2466.32</v>
      </c>
      <c r="BH35" s="31">
        <v>12</v>
      </c>
      <c r="BI35" s="43">
        <v>0</v>
      </c>
      <c r="BJ35" s="43">
        <v>0</v>
      </c>
      <c r="BK35" s="31">
        <v>4344.7</v>
      </c>
      <c r="BL35" s="31">
        <v>12</v>
      </c>
      <c r="BM35" s="43">
        <v>0</v>
      </c>
      <c r="BN35" s="43">
        <v>0</v>
      </c>
      <c r="BO35" s="31">
        <v>4299.57</v>
      </c>
      <c r="BP35" s="31">
        <v>12</v>
      </c>
      <c r="BQ35" s="43">
        <v>0</v>
      </c>
      <c r="BR35" s="30"/>
      <c r="BS35" s="43">
        <v>0</v>
      </c>
      <c r="BT35" s="31">
        <v>5278.3</v>
      </c>
      <c r="BU35" s="31">
        <v>12</v>
      </c>
      <c r="BV35" s="43">
        <v>0</v>
      </c>
      <c r="BW35" s="43">
        <v>0</v>
      </c>
      <c r="BX35" s="31">
        <v>3487.3</v>
      </c>
      <c r="BY35" s="31">
        <v>12</v>
      </c>
      <c r="BZ35" s="43">
        <v>0</v>
      </c>
      <c r="CA35" s="43">
        <v>0</v>
      </c>
      <c r="CB35" s="31">
        <v>4497.03</v>
      </c>
      <c r="CC35" s="31">
        <v>12</v>
      </c>
      <c r="CD35" s="43">
        <v>0</v>
      </c>
      <c r="CE35" s="43">
        <v>0</v>
      </c>
      <c r="CF35" s="31">
        <v>2657.75</v>
      </c>
      <c r="CG35" s="31">
        <v>12</v>
      </c>
      <c r="CH35" s="43">
        <v>0</v>
      </c>
      <c r="CI35" s="43">
        <v>0</v>
      </c>
      <c r="CJ35" s="31">
        <v>8926.25</v>
      </c>
      <c r="CK35" s="31">
        <v>12</v>
      </c>
      <c r="CL35" s="43">
        <v>0</v>
      </c>
      <c r="CM35" s="43">
        <v>0</v>
      </c>
      <c r="CN35" s="31">
        <v>4367.5</v>
      </c>
      <c r="CO35" s="31">
        <v>12</v>
      </c>
      <c r="CP35" s="43">
        <v>0</v>
      </c>
      <c r="CQ35" s="43">
        <v>0</v>
      </c>
      <c r="CR35" s="31">
        <v>2519.2</v>
      </c>
      <c r="CS35" s="31">
        <v>12</v>
      </c>
      <c r="CT35" s="43">
        <v>0</v>
      </c>
      <c r="CU35" s="43">
        <v>0</v>
      </c>
      <c r="CV35" s="31">
        <v>2750.66</v>
      </c>
      <c r="CW35" s="31">
        <v>12</v>
      </c>
      <c r="CX35" s="43">
        <v>0</v>
      </c>
      <c r="CY35" s="43">
        <v>0</v>
      </c>
      <c r="CZ35" s="31">
        <v>2386.8</v>
      </c>
      <c r="DA35" s="31">
        <v>12</v>
      </c>
      <c r="DB35" s="43">
        <v>0</v>
      </c>
      <c r="DC35" s="43">
        <v>0</v>
      </c>
      <c r="DD35" s="31">
        <v>2765.5</v>
      </c>
      <c r="DE35" s="31">
        <v>12</v>
      </c>
      <c r="DF35" s="43">
        <v>0</v>
      </c>
      <c r="DG35" s="43">
        <v>0</v>
      </c>
      <c r="DH35" s="31">
        <v>3354.75</v>
      </c>
      <c r="DI35" s="31">
        <v>12</v>
      </c>
      <c r="DJ35" s="43">
        <v>0</v>
      </c>
      <c r="DK35" s="43">
        <v>0</v>
      </c>
      <c r="DL35" s="31">
        <v>4983.22</v>
      </c>
      <c r="DM35" s="31">
        <v>12</v>
      </c>
      <c r="DN35" s="43">
        <v>0</v>
      </c>
      <c r="DO35" s="43">
        <v>0</v>
      </c>
      <c r="DP35" s="31">
        <v>5714.22</v>
      </c>
      <c r="DQ35" s="31">
        <v>12</v>
      </c>
      <c r="DR35" s="43">
        <v>0</v>
      </c>
      <c r="DS35" s="43">
        <v>0</v>
      </c>
      <c r="DT35" s="31">
        <v>5589.4</v>
      </c>
      <c r="DU35" s="31">
        <v>12</v>
      </c>
      <c r="DV35" s="43">
        <v>0</v>
      </c>
      <c r="DW35" s="43">
        <v>0</v>
      </c>
      <c r="DX35" s="31">
        <v>5178.32</v>
      </c>
      <c r="DY35" s="31">
        <v>12</v>
      </c>
      <c r="DZ35" s="43">
        <v>0</v>
      </c>
      <c r="EA35" s="43">
        <v>0</v>
      </c>
      <c r="EB35" s="31">
        <v>5894.35</v>
      </c>
      <c r="EC35" s="31">
        <v>12</v>
      </c>
      <c r="ED35" s="43">
        <v>0</v>
      </c>
      <c r="EE35" s="43">
        <v>0</v>
      </c>
      <c r="EF35" s="31">
        <v>4968.25</v>
      </c>
      <c r="EG35" s="31">
        <v>12</v>
      </c>
      <c r="EH35" s="43">
        <v>0</v>
      </c>
      <c r="EI35" s="43">
        <v>0</v>
      </c>
      <c r="EJ35" s="31">
        <v>2832.1</v>
      </c>
      <c r="EK35" s="31">
        <v>12</v>
      </c>
      <c r="EL35" s="43">
        <v>0</v>
      </c>
      <c r="EM35" s="43">
        <v>0</v>
      </c>
      <c r="EN35" s="31">
        <v>901.3</v>
      </c>
      <c r="EO35" s="31">
        <v>12</v>
      </c>
      <c r="EP35" s="43">
        <v>0</v>
      </c>
      <c r="EQ35" s="43">
        <v>0</v>
      </c>
      <c r="ER35" s="31">
        <v>2856.14</v>
      </c>
      <c r="ES35" s="31">
        <v>12</v>
      </c>
      <c r="ET35" s="43">
        <v>0</v>
      </c>
      <c r="EU35" s="43">
        <v>0</v>
      </c>
      <c r="EV35" s="31">
        <v>2873.59</v>
      </c>
      <c r="EW35" s="31">
        <v>12</v>
      </c>
      <c r="EX35" s="43">
        <v>0</v>
      </c>
      <c r="EY35" s="43">
        <v>0</v>
      </c>
      <c r="EZ35" s="31">
        <v>4438.2</v>
      </c>
      <c r="FA35" s="31">
        <v>12</v>
      </c>
      <c r="FB35" s="43">
        <v>0</v>
      </c>
      <c r="FC35" s="43">
        <v>0</v>
      </c>
      <c r="FD35" s="31">
        <v>2534.6</v>
      </c>
      <c r="FE35" s="31">
        <v>12</v>
      </c>
      <c r="FF35" s="43">
        <v>0</v>
      </c>
      <c r="FG35" s="43">
        <v>0</v>
      </c>
      <c r="FH35" s="31">
        <v>2510.94</v>
      </c>
      <c r="FI35" s="31">
        <v>12</v>
      </c>
      <c r="FJ35" s="43">
        <v>0</v>
      </c>
      <c r="FK35" s="43">
        <v>0</v>
      </c>
      <c r="FL35" s="31">
        <v>4369.79</v>
      </c>
      <c r="FM35" s="31">
        <v>12</v>
      </c>
      <c r="FN35" s="43">
        <v>0</v>
      </c>
      <c r="FO35" s="43">
        <v>0</v>
      </c>
      <c r="FP35" s="31">
        <v>2973.08</v>
      </c>
      <c r="FQ35" s="31">
        <v>12</v>
      </c>
      <c r="FR35" s="43">
        <v>0</v>
      </c>
      <c r="FS35" s="43">
        <v>0</v>
      </c>
      <c r="FT35" s="31">
        <v>4959.94</v>
      </c>
      <c r="FU35" s="31">
        <v>12</v>
      </c>
      <c r="FV35" s="43">
        <v>0</v>
      </c>
      <c r="FW35" s="43">
        <v>0</v>
      </c>
      <c r="FX35" s="31">
        <v>4346.89</v>
      </c>
      <c r="FY35" s="31">
        <v>12</v>
      </c>
      <c r="FZ35" s="43">
        <v>0</v>
      </c>
      <c r="GA35" s="43">
        <v>0</v>
      </c>
      <c r="GB35" s="31">
        <v>5058.1</v>
      </c>
      <c r="GC35" s="31">
        <v>12</v>
      </c>
      <c r="GD35" s="43">
        <v>0</v>
      </c>
      <c r="GE35" s="43">
        <v>0</v>
      </c>
      <c r="GF35" s="31">
        <v>3506.6</v>
      </c>
      <c r="GG35" s="31">
        <v>12</v>
      </c>
      <c r="GH35" s="43">
        <v>0</v>
      </c>
      <c r="GI35" s="43">
        <v>0</v>
      </c>
      <c r="GJ35" s="31">
        <v>5061.53</v>
      </c>
      <c r="GK35" s="31">
        <v>12</v>
      </c>
      <c r="GL35" s="43">
        <v>0</v>
      </c>
      <c r="GM35" s="43">
        <v>0</v>
      </c>
      <c r="GN35" s="31">
        <v>4373.5</v>
      </c>
      <c r="GO35" s="31">
        <v>12</v>
      </c>
      <c r="GP35" s="43">
        <v>0</v>
      </c>
      <c r="GQ35" s="43">
        <v>0</v>
      </c>
      <c r="GR35" s="31">
        <v>2469.3</v>
      </c>
      <c r="GS35" s="31">
        <v>12</v>
      </c>
      <c r="GT35" s="43">
        <v>0</v>
      </c>
      <c r="GU35" s="43">
        <v>0</v>
      </c>
      <c r="GV35" s="31">
        <v>4255.3</v>
      </c>
      <c r="GW35" s="31">
        <v>12</v>
      </c>
      <c r="GX35" s="43">
        <v>0</v>
      </c>
      <c r="GY35" s="43">
        <v>0</v>
      </c>
      <c r="GZ35" s="31">
        <v>3617</v>
      </c>
      <c r="HA35" s="31">
        <v>12</v>
      </c>
      <c r="HB35" s="43">
        <v>0</v>
      </c>
      <c r="HC35" s="43">
        <v>0</v>
      </c>
      <c r="HD35" s="31">
        <v>4963.38</v>
      </c>
      <c r="HE35" s="31">
        <v>12</v>
      </c>
      <c r="HF35" s="43">
        <v>0</v>
      </c>
      <c r="HG35" s="43">
        <v>0</v>
      </c>
      <c r="HH35" s="31">
        <v>4257.8</v>
      </c>
      <c r="HI35" s="31">
        <v>12</v>
      </c>
      <c r="HJ35" s="43">
        <v>0</v>
      </c>
      <c r="HK35" s="41">
        <v>0</v>
      </c>
      <c r="HL35" s="41">
        <v>0</v>
      </c>
      <c r="HM35" s="46">
        <f t="shared" si="243"/>
        <v>23144.22</v>
      </c>
      <c r="HN35" s="41">
        <v>0</v>
      </c>
      <c r="HO35" s="41">
        <v>0</v>
      </c>
    </row>
    <row r="36" spans="1:223" ht="18.75" customHeight="1">
      <c r="A36" s="45" t="s">
        <v>141</v>
      </c>
      <c r="B36" s="45">
        <f>B37+B38+B39+B40+B41+B42</f>
        <v>4.68</v>
      </c>
      <c r="C36" s="40">
        <v>4820.52</v>
      </c>
      <c r="D36" s="56">
        <v>12</v>
      </c>
      <c r="E36" s="45">
        <f>E37+E38+E39+E40+E41</f>
        <v>270720.4032</v>
      </c>
      <c r="F36" s="43">
        <f>F37+F38+F39+F40+F41+F42</f>
        <v>4.199999999999999</v>
      </c>
      <c r="G36" s="53">
        <v>6561.5</v>
      </c>
      <c r="H36" s="16">
        <v>12</v>
      </c>
      <c r="I36" s="43">
        <f>I37+I38+I39+I40+I41+I42</f>
        <v>330699.6</v>
      </c>
      <c r="J36" s="43">
        <f>J37+J38+J39+J40+J41</f>
        <v>2.82</v>
      </c>
      <c r="K36" s="16">
        <v>12857.9</v>
      </c>
      <c r="L36" s="16">
        <v>12</v>
      </c>
      <c r="M36" s="65">
        <f t="shared" si="215"/>
        <v>435111.336</v>
      </c>
      <c r="N36" s="43">
        <f>N37+N38+N39+N40+N41+N42</f>
        <v>0</v>
      </c>
      <c r="O36" s="16">
        <v>6232.43</v>
      </c>
      <c r="P36" s="16">
        <v>12</v>
      </c>
      <c r="Q36" s="25">
        <f t="shared" si="216"/>
        <v>0</v>
      </c>
      <c r="R36" s="43">
        <f>R37+R38+R39+R40+R41+R42</f>
        <v>5.2</v>
      </c>
      <c r="S36" s="16">
        <v>8677.7</v>
      </c>
      <c r="T36" s="16">
        <v>12</v>
      </c>
      <c r="U36" s="30">
        <f t="shared" si="3"/>
        <v>541488.4800000001</v>
      </c>
      <c r="V36" s="43">
        <f>V37+V38+V39+V40+V41+V42</f>
        <v>0</v>
      </c>
      <c r="W36" s="16">
        <v>4261</v>
      </c>
      <c r="X36" s="16">
        <v>12</v>
      </c>
      <c r="Y36" s="30">
        <f t="shared" si="4"/>
        <v>0</v>
      </c>
      <c r="Z36" s="43">
        <f>Z37+Z38+Z39+Z40+Z41+Z42</f>
        <v>4.75</v>
      </c>
      <c r="AA36" s="16">
        <v>1932.8</v>
      </c>
      <c r="AB36" s="16">
        <v>12</v>
      </c>
      <c r="AC36" s="30">
        <f t="shared" si="217"/>
        <v>110169.59999999999</v>
      </c>
      <c r="AD36" s="43">
        <f>AD37+AD38+AD39+AD40+AD41+AD42</f>
        <v>4.630000000000001</v>
      </c>
      <c r="AE36" s="16">
        <v>5596.7</v>
      </c>
      <c r="AF36" s="16">
        <v>12</v>
      </c>
      <c r="AG36" s="65">
        <f>AG37+AG38+AG39</f>
        <v>310952.652</v>
      </c>
      <c r="AH36" s="43">
        <f>AH37+AH38+AH39+AH40+AH41+AH42</f>
        <v>0</v>
      </c>
      <c r="AI36" s="31">
        <v>4439</v>
      </c>
      <c r="AJ36" s="31">
        <v>12</v>
      </c>
      <c r="AK36" s="30">
        <f t="shared" si="219"/>
        <v>0</v>
      </c>
      <c r="AL36" s="43">
        <f>AL37+AL38+AL39+AL40+AL41+AL42</f>
        <v>5.1899999999999995</v>
      </c>
      <c r="AM36" s="16">
        <v>7476.1</v>
      </c>
      <c r="AN36" s="16">
        <v>12</v>
      </c>
      <c r="AO36" s="25">
        <f>AO37+AO38+AO39+AO40+AO41+AO42</f>
        <v>465611.508</v>
      </c>
      <c r="AP36" s="43">
        <f>AP37+AP38+AP39+AP40+AP41+AP42</f>
        <v>3.06</v>
      </c>
      <c r="AQ36" s="16">
        <v>3592.72</v>
      </c>
      <c r="AR36" s="16">
        <v>12</v>
      </c>
      <c r="AS36" s="43">
        <f>AS37+AS38+AS39+AS40+AS41</f>
        <v>131924.67839999998</v>
      </c>
      <c r="AT36" s="46">
        <f>AT37+AT38+AT39+AT40+AT41+AT42</f>
        <v>0</v>
      </c>
      <c r="AU36" s="31">
        <v>2415.5</v>
      </c>
      <c r="AV36" s="31">
        <v>12</v>
      </c>
      <c r="AW36" s="46">
        <f>AW37+AW38+AW39+AW40+AW41+AW42</f>
        <v>0</v>
      </c>
      <c r="AX36" s="46">
        <f>AX37+AX38+AX39+AX40+AX41+AX42</f>
        <v>3.33</v>
      </c>
      <c r="AY36" s="31">
        <v>2113.6</v>
      </c>
      <c r="AZ36" s="31">
        <v>12</v>
      </c>
      <c r="BA36" s="46">
        <f aca="true" t="shared" si="244" ref="BA36:BF36">BA37+BA38+BA39+BA40+BA41+BA42</f>
        <v>84459.45599999999</v>
      </c>
      <c r="BB36" s="46">
        <f t="shared" si="244"/>
        <v>0</v>
      </c>
      <c r="BC36" s="31">
        <v>4420.42</v>
      </c>
      <c r="BD36" s="31">
        <v>12</v>
      </c>
      <c r="BE36" s="46">
        <f t="shared" si="244"/>
        <v>0</v>
      </c>
      <c r="BF36" s="46">
        <f t="shared" si="244"/>
        <v>0</v>
      </c>
      <c r="BG36" s="31">
        <v>2466.32</v>
      </c>
      <c r="BH36" s="31">
        <v>12</v>
      </c>
      <c r="BI36" s="46">
        <f aca="true" t="shared" si="245" ref="BI36:BN36">BI37+BI38+BI39+BI40+BI41+BI42</f>
        <v>0</v>
      </c>
      <c r="BJ36" s="46">
        <f t="shared" si="245"/>
        <v>0</v>
      </c>
      <c r="BK36" s="31">
        <v>4344.7</v>
      </c>
      <c r="BL36" s="31">
        <v>12</v>
      </c>
      <c r="BM36" s="46">
        <f t="shared" si="245"/>
        <v>0</v>
      </c>
      <c r="BN36" s="46">
        <f t="shared" si="245"/>
        <v>2.6400000000000006</v>
      </c>
      <c r="BO36" s="31">
        <v>4299.57</v>
      </c>
      <c r="BP36" s="31">
        <v>12</v>
      </c>
      <c r="BQ36" s="46">
        <f aca="true" t="shared" si="246" ref="BQ36:BW36">BQ37+BQ38+BQ39+BQ40+BQ41+BQ42</f>
        <v>136210.37759999998</v>
      </c>
      <c r="BR36" s="30"/>
      <c r="BS36" s="46">
        <f t="shared" si="246"/>
        <v>0</v>
      </c>
      <c r="BT36" s="31">
        <v>5278.3</v>
      </c>
      <c r="BU36" s="31">
        <v>12</v>
      </c>
      <c r="BV36" s="46">
        <f t="shared" si="246"/>
        <v>0</v>
      </c>
      <c r="BW36" s="46">
        <f t="shared" si="246"/>
        <v>3.1100000000000003</v>
      </c>
      <c r="BX36" s="31">
        <v>3487.3</v>
      </c>
      <c r="BY36" s="31">
        <v>12</v>
      </c>
      <c r="BZ36" s="46">
        <f aca="true" t="shared" si="247" ref="BZ36:CE36">BZ37+BZ38+BZ39+BZ40+BZ41+BZ42</f>
        <v>130146.03600000002</v>
      </c>
      <c r="CA36" s="46">
        <f t="shared" si="247"/>
        <v>0</v>
      </c>
      <c r="CB36" s="31">
        <v>4497.03</v>
      </c>
      <c r="CC36" s="31">
        <v>12</v>
      </c>
      <c r="CD36" s="46">
        <f t="shared" si="247"/>
        <v>0</v>
      </c>
      <c r="CE36" s="46">
        <f t="shared" si="247"/>
        <v>4.48</v>
      </c>
      <c r="CF36" s="31">
        <v>2657.75</v>
      </c>
      <c r="CG36" s="31">
        <v>12</v>
      </c>
      <c r="CH36" s="46">
        <f aca="true" t="shared" si="248" ref="CH36:CM36">CH37+CH38+CH39+CH40+CH41+CH42</f>
        <v>142880.64</v>
      </c>
      <c r="CI36" s="46">
        <f t="shared" si="248"/>
        <v>3.02</v>
      </c>
      <c r="CJ36" s="31">
        <v>8926.25</v>
      </c>
      <c r="CK36" s="31">
        <v>12</v>
      </c>
      <c r="CL36" s="46">
        <f t="shared" si="248"/>
        <v>323487.3</v>
      </c>
      <c r="CM36" s="46">
        <f t="shared" si="248"/>
        <v>4.4399999999999995</v>
      </c>
      <c r="CN36" s="31">
        <v>4367.5</v>
      </c>
      <c r="CO36" s="31">
        <v>12</v>
      </c>
      <c r="CP36" s="46">
        <f aca="true" t="shared" si="249" ref="CP36:CU36">CP37+CP38+CP39+CP40+CP41+CP42</f>
        <v>232700.4</v>
      </c>
      <c r="CQ36" s="46">
        <f t="shared" si="249"/>
        <v>4.63</v>
      </c>
      <c r="CR36" s="31">
        <v>2519.2</v>
      </c>
      <c r="CS36" s="31">
        <v>12</v>
      </c>
      <c r="CT36" s="46">
        <f t="shared" si="249"/>
        <v>139966.75199999998</v>
      </c>
      <c r="CU36" s="46">
        <f t="shared" si="249"/>
        <v>4.3999999999999995</v>
      </c>
      <c r="CV36" s="31">
        <v>2750.66</v>
      </c>
      <c r="CW36" s="31">
        <v>12</v>
      </c>
      <c r="CX36" s="46">
        <f aca="true" t="shared" si="250" ref="CX36:DC36">CX37+CX38+CX39+CX40+CX41+CX42</f>
        <v>145234.84799999997</v>
      </c>
      <c r="CY36" s="46">
        <f t="shared" si="250"/>
        <v>5.220000000000001</v>
      </c>
      <c r="CZ36" s="31">
        <v>2386.8</v>
      </c>
      <c r="DA36" s="31">
        <v>12</v>
      </c>
      <c r="DB36" s="46">
        <f t="shared" si="250"/>
        <v>149509.152</v>
      </c>
      <c r="DC36" s="46">
        <f t="shared" si="250"/>
        <v>0</v>
      </c>
      <c r="DD36" s="31">
        <v>2765.5</v>
      </c>
      <c r="DE36" s="31">
        <v>12</v>
      </c>
      <c r="DF36" s="46">
        <f aca="true" t="shared" si="251" ref="DF36:DK36">DF37+DF38+DF39+DF40+DF41+DF42</f>
        <v>0</v>
      </c>
      <c r="DG36" s="46">
        <f t="shared" si="251"/>
        <v>6.370000000000001</v>
      </c>
      <c r="DH36" s="31">
        <v>3354.75</v>
      </c>
      <c r="DI36" s="31">
        <v>12</v>
      </c>
      <c r="DJ36" s="46">
        <f t="shared" si="251"/>
        <v>256437.09000000003</v>
      </c>
      <c r="DK36" s="46">
        <f t="shared" si="251"/>
        <v>5.390000000000001</v>
      </c>
      <c r="DL36" s="31">
        <v>4983.22</v>
      </c>
      <c r="DM36" s="31">
        <v>12</v>
      </c>
      <c r="DN36" s="46">
        <f aca="true" t="shared" si="252" ref="DN36:DS36">DN37+DN38+DN39+DN40+DN41+DN42</f>
        <v>322314.6696</v>
      </c>
      <c r="DO36" s="46">
        <f t="shared" si="252"/>
        <v>5.2299999999999995</v>
      </c>
      <c r="DP36" s="31">
        <v>5714.22</v>
      </c>
      <c r="DQ36" s="31">
        <v>12</v>
      </c>
      <c r="DR36" s="46">
        <f t="shared" si="252"/>
        <v>358624.4472</v>
      </c>
      <c r="DS36" s="46">
        <f t="shared" si="252"/>
        <v>4.95</v>
      </c>
      <c r="DT36" s="31">
        <v>5589.4</v>
      </c>
      <c r="DU36" s="31">
        <v>12</v>
      </c>
      <c r="DV36" s="46">
        <f aca="true" t="shared" si="253" ref="DV36:EA36">DV37+DV38+DV39+DV40+DV41+DV42</f>
        <v>332010.36</v>
      </c>
      <c r="DW36" s="46">
        <f t="shared" si="253"/>
        <v>3.95</v>
      </c>
      <c r="DX36" s="31">
        <v>5178.32</v>
      </c>
      <c r="DY36" s="31">
        <v>12</v>
      </c>
      <c r="DZ36" s="46">
        <f t="shared" si="253"/>
        <v>245452.36800000002</v>
      </c>
      <c r="EA36" s="46">
        <f t="shared" si="253"/>
        <v>0</v>
      </c>
      <c r="EB36" s="31">
        <v>5894.35</v>
      </c>
      <c r="EC36" s="31">
        <v>12</v>
      </c>
      <c r="ED36" s="46">
        <f aca="true" t="shared" si="254" ref="ED36:EI36">ED37+ED38+ED39+ED40+ED41+ED42</f>
        <v>0</v>
      </c>
      <c r="EE36" s="46">
        <f t="shared" si="254"/>
        <v>4.28</v>
      </c>
      <c r="EF36" s="31">
        <v>4968.25</v>
      </c>
      <c r="EG36" s="31">
        <v>12</v>
      </c>
      <c r="EH36" s="46">
        <f t="shared" si="254"/>
        <v>255169.32</v>
      </c>
      <c r="EI36" s="46">
        <f t="shared" si="254"/>
        <v>6.51</v>
      </c>
      <c r="EJ36" s="31">
        <v>2474.5</v>
      </c>
      <c r="EK36" s="31">
        <v>12</v>
      </c>
      <c r="EL36" s="46">
        <f aca="true" t="shared" si="255" ref="EL36:EQ36">EL37+EL38+EL39+EL40+EL41+EL42</f>
        <v>193307.93999999997</v>
      </c>
      <c r="EM36" s="46">
        <f t="shared" si="255"/>
        <v>0</v>
      </c>
      <c r="EN36" s="31">
        <v>901.3</v>
      </c>
      <c r="EO36" s="31">
        <v>12</v>
      </c>
      <c r="EP36" s="46">
        <f t="shared" si="255"/>
        <v>0</v>
      </c>
      <c r="EQ36" s="46">
        <f t="shared" si="255"/>
        <v>0</v>
      </c>
      <c r="ER36" s="31">
        <v>2856.14</v>
      </c>
      <c r="ES36" s="31">
        <v>12</v>
      </c>
      <c r="ET36" s="46">
        <f aca="true" t="shared" si="256" ref="ET36:EY36">ET37+ET38+ET39+ET40+ET41+ET42</f>
        <v>0</v>
      </c>
      <c r="EU36" s="46">
        <f t="shared" si="256"/>
        <v>0</v>
      </c>
      <c r="EV36" s="31">
        <v>2873.59</v>
      </c>
      <c r="EW36" s="31">
        <v>12</v>
      </c>
      <c r="EX36" s="46">
        <f t="shared" si="256"/>
        <v>0</v>
      </c>
      <c r="EY36" s="46">
        <f t="shared" si="256"/>
        <v>0</v>
      </c>
      <c r="EZ36" s="31">
        <v>4438.2</v>
      </c>
      <c r="FA36" s="31">
        <v>12</v>
      </c>
      <c r="FB36" s="46">
        <f aca="true" t="shared" si="257" ref="FB36:FG36">FB37+FB38+FB39+FB40+FB41+FB42</f>
        <v>0</v>
      </c>
      <c r="FC36" s="46">
        <f t="shared" si="257"/>
        <v>2.48</v>
      </c>
      <c r="FD36" s="31">
        <v>2534.6</v>
      </c>
      <c r="FE36" s="31">
        <v>12</v>
      </c>
      <c r="FF36" s="46">
        <f t="shared" si="257"/>
        <v>75429.696</v>
      </c>
      <c r="FG36" s="46">
        <f t="shared" si="257"/>
        <v>4.74</v>
      </c>
      <c r="FH36" s="31">
        <v>2510.94</v>
      </c>
      <c r="FI36" s="31">
        <v>12</v>
      </c>
      <c r="FJ36" s="46">
        <f aca="true" t="shared" si="258" ref="FJ36:FO36">FJ37+FJ38+FJ39+FJ40+FJ41+FJ42</f>
        <v>142822.26719999997</v>
      </c>
      <c r="FK36" s="46">
        <f t="shared" si="258"/>
        <v>0</v>
      </c>
      <c r="FL36" s="31">
        <v>4369.79</v>
      </c>
      <c r="FM36" s="31">
        <v>12</v>
      </c>
      <c r="FN36" s="46">
        <f t="shared" si="258"/>
        <v>0</v>
      </c>
      <c r="FO36" s="46">
        <f t="shared" si="258"/>
        <v>0</v>
      </c>
      <c r="FP36" s="31">
        <v>2973.08</v>
      </c>
      <c r="FQ36" s="31">
        <v>12</v>
      </c>
      <c r="FR36" s="46">
        <f aca="true" t="shared" si="259" ref="FR36:FW36">FR37+FR38+FR39+FR40+FR41+FR42</f>
        <v>0</v>
      </c>
      <c r="FS36" s="46">
        <f t="shared" si="259"/>
        <v>4.56</v>
      </c>
      <c r="FT36" s="31">
        <v>4959.94</v>
      </c>
      <c r="FU36" s="31">
        <v>12</v>
      </c>
      <c r="FV36" s="46">
        <f t="shared" si="259"/>
        <v>271407.9168</v>
      </c>
      <c r="FW36" s="46">
        <f t="shared" si="259"/>
        <v>4.36</v>
      </c>
      <c r="FX36" s="31">
        <v>4202.39</v>
      </c>
      <c r="FY36" s="31">
        <v>12</v>
      </c>
      <c r="FZ36" s="46">
        <f aca="true" t="shared" si="260" ref="FZ36:GE36">FZ37+FZ38+FZ39+FZ40+FZ41+FZ42</f>
        <v>219869.04480000003</v>
      </c>
      <c r="GA36" s="46">
        <f t="shared" si="260"/>
        <v>4.26</v>
      </c>
      <c r="GB36" s="31">
        <v>5058.1</v>
      </c>
      <c r="GC36" s="31">
        <v>12</v>
      </c>
      <c r="GD36" s="46">
        <f t="shared" si="260"/>
        <v>258570.07200000001</v>
      </c>
      <c r="GE36" s="46">
        <f t="shared" si="260"/>
        <v>4.010000000000001</v>
      </c>
      <c r="GF36" s="31">
        <v>3506.6</v>
      </c>
      <c r="GG36" s="31">
        <v>12</v>
      </c>
      <c r="GH36" s="46">
        <f aca="true" t="shared" si="261" ref="GH36:GM36">GH37+GH38+GH39+GH40+GH41+GH42</f>
        <v>168737.59199999998</v>
      </c>
      <c r="GI36" s="46">
        <f t="shared" si="261"/>
        <v>0</v>
      </c>
      <c r="GJ36" s="31">
        <v>5061.53</v>
      </c>
      <c r="GK36" s="31">
        <v>12</v>
      </c>
      <c r="GL36" s="46">
        <f t="shared" si="261"/>
        <v>0</v>
      </c>
      <c r="GM36" s="46">
        <f t="shared" si="261"/>
        <v>0</v>
      </c>
      <c r="GN36" s="31">
        <v>4373.5</v>
      </c>
      <c r="GO36" s="31">
        <v>12</v>
      </c>
      <c r="GP36" s="46">
        <f aca="true" t="shared" si="262" ref="GP36:GU36">GP37+GP38+GP39+GP40+GP41+GP42</f>
        <v>0</v>
      </c>
      <c r="GQ36" s="46">
        <f t="shared" si="262"/>
        <v>3.41</v>
      </c>
      <c r="GR36" s="31">
        <v>2469.3</v>
      </c>
      <c r="GS36" s="31">
        <v>12</v>
      </c>
      <c r="GT36" s="46">
        <f t="shared" si="262"/>
        <v>101043.75600000001</v>
      </c>
      <c r="GU36" s="46">
        <f t="shared" si="262"/>
        <v>0</v>
      </c>
      <c r="GV36" s="31">
        <v>4255.3</v>
      </c>
      <c r="GW36" s="31">
        <v>12</v>
      </c>
      <c r="GX36" s="46">
        <f aca="true" t="shared" si="263" ref="GX36:HC36">GX37+GX38+GX39+GX40+GX41+GX42</f>
        <v>0</v>
      </c>
      <c r="GY36" s="46">
        <f t="shared" si="263"/>
        <v>0</v>
      </c>
      <c r="GZ36" s="31">
        <v>3617</v>
      </c>
      <c r="HA36" s="31">
        <v>12</v>
      </c>
      <c r="HB36" s="46">
        <f t="shared" si="263"/>
        <v>0</v>
      </c>
      <c r="HC36" s="46">
        <f t="shared" si="263"/>
        <v>3.8</v>
      </c>
      <c r="HD36" s="31">
        <v>4963.38</v>
      </c>
      <c r="HE36" s="31">
        <v>12</v>
      </c>
      <c r="HF36" s="46">
        <f aca="true" t="shared" si="264" ref="HF36:HO36">HF37+HF38+HF39+HF40+HF41+HF42</f>
        <v>226330.128</v>
      </c>
      <c r="HG36" s="46">
        <f t="shared" si="264"/>
        <v>0</v>
      </c>
      <c r="HH36" s="31">
        <v>4257.8</v>
      </c>
      <c r="HI36" s="31">
        <v>12</v>
      </c>
      <c r="HJ36" s="46">
        <f t="shared" si="264"/>
        <v>0</v>
      </c>
      <c r="HK36" s="43">
        <f t="shared" si="264"/>
        <v>0</v>
      </c>
      <c r="HL36" s="43">
        <f t="shared" si="264"/>
        <v>0</v>
      </c>
      <c r="HM36" s="46">
        <f t="shared" si="264"/>
        <v>7508799.8867999995</v>
      </c>
      <c r="HN36" s="43">
        <f t="shared" si="264"/>
        <v>0</v>
      </c>
      <c r="HO36" s="43">
        <f t="shared" si="264"/>
        <v>0</v>
      </c>
    </row>
    <row r="37" spans="1:223" ht="25.5" customHeight="1">
      <c r="A37" s="49" t="s">
        <v>142</v>
      </c>
      <c r="B37" s="49">
        <v>0.6</v>
      </c>
      <c r="C37" s="40">
        <v>4820.52</v>
      </c>
      <c r="D37" s="40">
        <v>12</v>
      </c>
      <c r="E37" s="49">
        <f aca="true" t="shared" si="265" ref="E37:E49">B37*C37*D37</f>
        <v>34707.744000000006</v>
      </c>
      <c r="F37" s="41">
        <v>0.76</v>
      </c>
      <c r="G37" s="53">
        <v>6561.5</v>
      </c>
      <c r="H37" s="16">
        <v>12</v>
      </c>
      <c r="I37" s="47">
        <f aca="true" t="shared" si="266" ref="I37:I49">F37*G37*H37</f>
        <v>59840.88</v>
      </c>
      <c r="J37" s="41">
        <v>0.8</v>
      </c>
      <c r="K37" s="16">
        <v>12857.9</v>
      </c>
      <c r="L37" s="16">
        <v>12</v>
      </c>
      <c r="M37" s="16">
        <f t="shared" si="215"/>
        <v>123435.84</v>
      </c>
      <c r="N37" s="41">
        <v>0</v>
      </c>
      <c r="O37" s="16">
        <v>6232.43</v>
      </c>
      <c r="P37" s="16">
        <v>12</v>
      </c>
      <c r="Q37" s="16">
        <f t="shared" si="216"/>
        <v>0</v>
      </c>
      <c r="R37" s="41">
        <v>1</v>
      </c>
      <c r="S37" s="16">
        <v>8677.7</v>
      </c>
      <c r="T37" s="16">
        <v>12</v>
      </c>
      <c r="U37" s="31">
        <f t="shared" si="3"/>
        <v>104132.40000000001</v>
      </c>
      <c r="V37" s="41">
        <v>0</v>
      </c>
      <c r="W37" s="16">
        <v>4261</v>
      </c>
      <c r="X37" s="16">
        <v>12</v>
      </c>
      <c r="Y37" s="31">
        <f t="shared" si="4"/>
        <v>0</v>
      </c>
      <c r="Z37" s="41">
        <v>1.8</v>
      </c>
      <c r="AA37" s="16">
        <v>1932.8</v>
      </c>
      <c r="AB37" s="16">
        <v>12</v>
      </c>
      <c r="AC37" s="31">
        <f t="shared" si="217"/>
        <v>41748.479999999996</v>
      </c>
      <c r="AD37" s="41">
        <v>1.8</v>
      </c>
      <c r="AE37" s="16">
        <v>5596.7</v>
      </c>
      <c r="AF37" s="16">
        <v>12</v>
      </c>
      <c r="AG37" s="16">
        <f aca="true" t="shared" si="267" ref="AG37:AG49">AD37*AE37*AF37</f>
        <v>120888.72</v>
      </c>
      <c r="AH37" s="41">
        <v>0</v>
      </c>
      <c r="AI37" s="31">
        <v>4439</v>
      </c>
      <c r="AJ37" s="31">
        <v>12</v>
      </c>
      <c r="AK37" s="31">
        <f t="shared" si="219"/>
        <v>0</v>
      </c>
      <c r="AL37" s="41">
        <v>1.4</v>
      </c>
      <c r="AM37" s="16">
        <v>7476.1</v>
      </c>
      <c r="AN37" s="16">
        <v>12</v>
      </c>
      <c r="AO37" s="16">
        <f aca="true" t="shared" si="268" ref="AO37:AO42">AL37*AM37*AN37</f>
        <v>125598.47999999998</v>
      </c>
      <c r="AP37" s="41">
        <v>0.9</v>
      </c>
      <c r="AQ37" s="16">
        <v>3592.72</v>
      </c>
      <c r="AR37" s="16">
        <v>12</v>
      </c>
      <c r="AS37" s="41">
        <f aca="true" t="shared" si="269" ref="AS37:AS49">AP37*AQ37*AR37</f>
        <v>38801.376</v>
      </c>
      <c r="AT37" s="41">
        <v>0</v>
      </c>
      <c r="AU37" s="31">
        <v>2415.5</v>
      </c>
      <c r="AV37" s="31">
        <v>12</v>
      </c>
      <c r="AW37" s="47">
        <f aca="true" t="shared" si="270" ref="AW37:AW49">AV37*AU37*AT37</f>
        <v>0</v>
      </c>
      <c r="AX37" s="41">
        <v>1</v>
      </c>
      <c r="AY37" s="31">
        <v>2113.6</v>
      </c>
      <c r="AZ37" s="31">
        <v>12</v>
      </c>
      <c r="BA37" s="47">
        <f aca="true" t="shared" si="271" ref="BA37:BA49">AZ37*AY37*AX37</f>
        <v>25363.199999999997</v>
      </c>
      <c r="BB37" s="41">
        <v>0</v>
      </c>
      <c r="BC37" s="31">
        <v>4420.42</v>
      </c>
      <c r="BD37" s="31">
        <v>12</v>
      </c>
      <c r="BE37" s="47">
        <f aca="true" t="shared" si="272" ref="BE37:BE49">BD37*BC37*BB37</f>
        <v>0</v>
      </c>
      <c r="BF37" s="41">
        <v>0</v>
      </c>
      <c r="BG37" s="31">
        <v>2466.32</v>
      </c>
      <c r="BH37" s="31">
        <v>12</v>
      </c>
      <c r="BI37" s="47">
        <f aca="true" t="shared" si="273" ref="BI37:BI49">BH37*BG37*BF37</f>
        <v>0</v>
      </c>
      <c r="BJ37" s="41">
        <v>0</v>
      </c>
      <c r="BK37" s="31">
        <v>4344.7</v>
      </c>
      <c r="BL37" s="31">
        <v>12</v>
      </c>
      <c r="BM37" s="47">
        <f aca="true" t="shared" si="274" ref="BM37:BM49">BL37*BK37*BJ37</f>
        <v>0</v>
      </c>
      <c r="BN37" s="41">
        <v>0.74</v>
      </c>
      <c r="BO37" s="31">
        <v>4299.57</v>
      </c>
      <c r="BP37" s="31">
        <v>12</v>
      </c>
      <c r="BQ37" s="47">
        <f aca="true" t="shared" si="275" ref="BQ37:BQ49">BP37*BO37*BN37</f>
        <v>38180.181599999996</v>
      </c>
      <c r="BR37" s="30"/>
      <c r="BS37" s="41">
        <v>0</v>
      </c>
      <c r="BT37" s="31">
        <v>5278.3</v>
      </c>
      <c r="BU37" s="31">
        <v>12</v>
      </c>
      <c r="BV37" s="47">
        <f aca="true" t="shared" si="276" ref="BV37:BV49">BU37*BT37*BS37</f>
        <v>0</v>
      </c>
      <c r="BW37" s="41">
        <v>0.98</v>
      </c>
      <c r="BX37" s="31">
        <v>3487.3</v>
      </c>
      <c r="BY37" s="31">
        <v>12</v>
      </c>
      <c r="BZ37" s="47">
        <f aca="true" t="shared" si="277" ref="BZ37:BZ49">BY37*BX37*BW37</f>
        <v>41010.64800000001</v>
      </c>
      <c r="CA37" s="41">
        <v>0</v>
      </c>
      <c r="CB37" s="31">
        <v>4497.03</v>
      </c>
      <c r="CC37" s="31">
        <v>12</v>
      </c>
      <c r="CD37" s="47">
        <f aca="true" t="shared" si="278" ref="CD37:CD49">CC37*CB37*CA37</f>
        <v>0</v>
      </c>
      <c r="CE37" s="41">
        <v>0.75</v>
      </c>
      <c r="CF37" s="31">
        <v>2657.75</v>
      </c>
      <c r="CG37" s="31">
        <v>12</v>
      </c>
      <c r="CH37" s="47">
        <f aca="true" t="shared" si="279" ref="CH37:CH49">CG37*CF37*CE37</f>
        <v>23919.75</v>
      </c>
      <c r="CI37" s="41">
        <v>1.2</v>
      </c>
      <c r="CJ37" s="31">
        <v>8926.25</v>
      </c>
      <c r="CK37" s="31">
        <v>12</v>
      </c>
      <c r="CL37" s="47">
        <f aca="true" t="shared" si="280" ref="CL37:CL49">CK37*CJ37*CI37</f>
        <v>128538</v>
      </c>
      <c r="CM37" s="41">
        <v>0.77</v>
      </c>
      <c r="CN37" s="31">
        <v>4367.5</v>
      </c>
      <c r="CO37" s="31">
        <v>12</v>
      </c>
      <c r="CP37" s="47">
        <f aca="true" t="shared" si="281" ref="CP37:CP49">CO37*CN37*CM37</f>
        <v>40355.700000000004</v>
      </c>
      <c r="CQ37" s="41">
        <v>0.66</v>
      </c>
      <c r="CR37" s="31">
        <v>2519.2</v>
      </c>
      <c r="CS37" s="31">
        <v>12</v>
      </c>
      <c r="CT37" s="47">
        <f aca="true" t="shared" si="282" ref="CT37:CT49">CS37*CR37*CQ37</f>
        <v>19952.064</v>
      </c>
      <c r="CU37" s="41">
        <v>0.7</v>
      </c>
      <c r="CV37" s="31">
        <v>2750.66</v>
      </c>
      <c r="CW37" s="31">
        <v>12</v>
      </c>
      <c r="CX37" s="47">
        <f aca="true" t="shared" si="283" ref="CX37:CX49">CW37*CV37*CU37</f>
        <v>23105.543999999998</v>
      </c>
      <c r="CY37" s="41">
        <v>0.94</v>
      </c>
      <c r="CZ37" s="31">
        <v>2386.8</v>
      </c>
      <c r="DA37" s="31">
        <v>12</v>
      </c>
      <c r="DB37" s="47">
        <f aca="true" t="shared" si="284" ref="DB37:DB49">DA37*CZ37*CY37</f>
        <v>26923.104</v>
      </c>
      <c r="DC37" s="41">
        <v>0</v>
      </c>
      <c r="DD37" s="31">
        <v>2765.5</v>
      </c>
      <c r="DE37" s="31">
        <v>12</v>
      </c>
      <c r="DF37" s="47">
        <f aca="true" t="shared" si="285" ref="DF37:DF49">DE37*DD37*DC37</f>
        <v>0</v>
      </c>
      <c r="DG37" s="41">
        <v>1.12</v>
      </c>
      <c r="DH37" s="31">
        <v>3354.75</v>
      </c>
      <c r="DI37" s="31">
        <v>12</v>
      </c>
      <c r="DJ37" s="47">
        <f aca="true" t="shared" si="286" ref="DJ37:DJ49">DI37*DH37*DG37</f>
        <v>45087.840000000004</v>
      </c>
      <c r="DK37" s="41">
        <v>1.16</v>
      </c>
      <c r="DL37" s="31">
        <v>4983.22</v>
      </c>
      <c r="DM37" s="31">
        <v>12</v>
      </c>
      <c r="DN37" s="47">
        <f aca="true" t="shared" si="287" ref="DN37:DN49">DM37*DL37*DK37</f>
        <v>69366.4224</v>
      </c>
      <c r="DO37" s="41">
        <v>1.05</v>
      </c>
      <c r="DP37" s="31">
        <v>5714.22</v>
      </c>
      <c r="DQ37" s="31">
        <v>12</v>
      </c>
      <c r="DR37" s="47">
        <f aca="true" t="shared" si="288" ref="DR37:DR49">DQ37*DP37*DO37</f>
        <v>71999.172</v>
      </c>
      <c r="DS37" s="41">
        <v>0.82</v>
      </c>
      <c r="DT37" s="31">
        <v>5589.4</v>
      </c>
      <c r="DU37" s="31">
        <v>12</v>
      </c>
      <c r="DV37" s="47">
        <f aca="true" t="shared" si="289" ref="DV37:DV49">DU37*DT37*DS37</f>
        <v>54999.69599999999</v>
      </c>
      <c r="DW37" s="41">
        <v>0.58</v>
      </c>
      <c r="DX37" s="31">
        <v>5178.32</v>
      </c>
      <c r="DY37" s="31">
        <v>12</v>
      </c>
      <c r="DZ37" s="47">
        <f aca="true" t="shared" si="290" ref="DZ37:DZ49">DY37*DX37*DW37</f>
        <v>36041.1072</v>
      </c>
      <c r="EA37" s="41">
        <v>0</v>
      </c>
      <c r="EB37" s="31">
        <v>5894.35</v>
      </c>
      <c r="EC37" s="31">
        <v>12</v>
      </c>
      <c r="ED37" s="47">
        <f aca="true" t="shared" si="291" ref="ED37:ED49">EC37*EB37*EA37</f>
        <v>0</v>
      </c>
      <c r="EE37" s="41">
        <v>0.52</v>
      </c>
      <c r="EF37" s="31">
        <v>4968.25</v>
      </c>
      <c r="EG37" s="31">
        <v>12</v>
      </c>
      <c r="EH37" s="47">
        <f aca="true" t="shared" si="292" ref="EH37:EH49">EG37*EF37*EE37</f>
        <v>31001.88</v>
      </c>
      <c r="EI37" s="41">
        <v>2.6</v>
      </c>
      <c r="EJ37" s="31">
        <v>2474.5</v>
      </c>
      <c r="EK37" s="31">
        <v>12</v>
      </c>
      <c r="EL37" s="47">
        <f aca="true" t="shared" si="293" ref="EL37:EL49">EK37*EJ37*EI37</f>
        <v>77204.40000000001</v>
      </c>
      <c r="EM37" s="41">
        <v>0</v>
      </c>
      <c r="EN37" s="31">
        <v>901.3</v>
      </c>
      <c r="EO37" s="31">
        <v>12</v>
      </c>
      <c r="EP37" s="47">
        <f aca="true" t="shared" si="294" ref="EP37:EP49">EO37*EN37*EM37</f>
        <v>0</v>
      </c>
      <c r="EQ37" s="41">
        <v>0</v>
      </c>
      <c r="ER37" s="31">
        <v>2856.14</v>
      </c>
      <c r="ES37" s="31">
        <v>12</v>
      </c>
      <c r="ET37" s="47">
        <f aca="true" t="shared" si="295" ref="ET37:ET49">ES37*ER37*EQ37</f>
        <v>0</v>
      </c>
      <c r="EU37" s="41">
        <v>0</v>
      </c>
      <c r="EV37" s="31">
        <v>2873.59</v>
      </c>
      <c r="EW37" s="31">
        <v>12</v>
      </c>
      <c r="EX37" s="47">
        <f aca="true" t="shared" si="296" ref="EX37:EX49">EW37*EV37*EU37</f>
        <v>0</v>
      </c>
      <c r="EY37" s="41">
        <v>0</v>
      </c>
      <c r="EZ37" s="31">
        <v>4438.2</v>
      </c>
      <c r="FA37" s="31">
        <v>12</v>
      </c>
      <c r="FB37" s="47">
        <f aca="true" t="shared" si="297" ref="FB37:FB49">FA37*EZ37*EY37</f>
        <v>0</v>
      </c>
      <c r="FC37" s="41">
        <v>0.83</v>
      </c>
      <c r="FD37" s="31">
        <v>2534.6</v>
      </c>
      <c r="FE37" s="31">
        <v>12</v>
      </c>
      <c r="FF37" s="47">
        <f aca="true" t="shared" si="298" ref="FF37:FF49">FE37*FD37*FC37</f>
        <v>25244.615999999998</v>
      </c>
      <c r="FG37" s="41">
        <v>0.71</v>
      </c>
      <c r="FH37" s="31">
        <v>2510.94</v>
      </c>
      <c r="FI37" s="31">
        <v>12</v>
      </c>
      <c r="FJ37" s="47">
        <f aca="true" t="shared" si="299" ref="FJ37:FJ49">FI37*FH37*FG37</f>
        <v>21393.208799999997</v>
      </c>
      <c r="FK37" s="41">
        <v>0</v>
      </c>
      <c r="FL37" s="31">
        <v>4369.79</v>
      </c>
      <c r="FM37" s="31">
        <v>12</v>
      </c>
      <c r="FN37" s="47">
        <f aca="true" t="shared" si="300" ref="FN37:FN49">FM37*FL37*FK37</f>
        <v>0</v>
      </c>
      <c r="FO37" s="41">
        <v>0</v>
      </c>
      <c r="FP37" s="31">
        <v>2973.08</v>
      </c>
      <c r="FQ37" s="31">
        <v>12</v>
      </c>
      <c r="FR37" s="47">
        <f aca="true" t="shared" si="301" ref="FR37:FR49">FQ37*FP37*FO37</f>
        <v>0</v>
      </c>
      <c r="FS37" s="41">
        <v>0.73</v>
      </c>
      <c r="FT37" s="31">
        <v>4959.94</v>
      </c>
      <c r="FU37" s="31">
        <v>12</v>
      </c>
      <c r="FV37" s="47">
        <f aca="true" t="shared" si="302" ref="FV37:FV49">FU37*FT37*FS37</f>
        <v>43449.0744</v>
      </c>
      <c r="FW37" s="41">
        <v>0.7</v>
      </c>
      <c r="FX37" s="31">
        <v>4202.39</v>
      </c>
      <c r="FY37" s="31">
        <v>12</v>
      </c>
      <c r="FZ37" s="47">
        <f aca="true" t="shared" si="303" ref="FZ37:FZ49">FY37*FX37*FW37</f>
        <v>35300.076</v>
      </c>
      <c r="GA37" s="41">
        <v>0.7</v>
      </c>
      <c r="GB37" s="31">
        <v>5058.1</v>
      </c>
      <c r="GC37" s="31">
        <v>12</v>
      </c>
      <c r="GD37" s="47">
        <f aca="true" t="shared" si="304" ref="GD37:GD49">GC37*GB37*GA37</f>
        <v>42488.04</v>
      </c>
      <c r="GE37" s="41">
        <v>1.35</v>
      </c>
      <c r="GF37" s="31">
        <v>3506.6</v>
      </c>
      <c r="GG37" s="31">
        <v>12</v>
      </c>
      <c r="GH37" s="47">
        <f aca="true" t="shared" si="305" ref="GH37:GH49">GG37*GF37*GE37</f>
        <v>56806.92</v>
      </c>
      <c r="GI37" s="41">
        <v>0</v>
      </c>
      <c r="GJ37" s="31">
        <v>5061.53</v>
      </c>
      <c r="GK37" s="31">
        <v>12</v>
      </c>
      <c r="GL37" s="47">
        <f aca="true" t="shared" si="306" ref="GL37:GL49">GK37*GJ37*GI37</f>
        <v>0</v>
      </c>
      <c r="GM37" s="41">
        <v>0</v>
      </c>
      <c r="GN37" s="31">
        <v>4373.5</v>
      </c>
      <c r="GO37" s="31">
        <v>12</v>
      </c>
      <c r="GP37" s="47">
        <f aca="true" t="shared" si="307" ref="GP37:GP49">GO37*GN37*GM37</f>
        <v>0</v>
      </c>
      <c r="GQ37" s="41">
        <v>0.4</v>
      </c>
      <c r="GR37" s="31">
        <v>2469.3</v>
      </c>
      <c r="GS37" s="31">
        <v>12</v>
      </c>
      <c r="GT37" s="47">
        <f aca="true" t="shared" si="308" ref="GT37:GT49">GS37*GR37*GQ37</f>
        <v>11852.640000000001</v>
      </c>
      <c r="GU37" s="41">
        <v>0</v>
      </c>
      <c r="GV37" s="31">
        <v>4255.3</v>
      </c>
      <c r="GW37" s="31">
        <v>12</v>
      </c>
      <c r="GX37" s="47">
        <f aca="true" t="shared" si="309" ref="GX37:GX49">GW37*GV37*GU37</f>
        <v>0</v>
      </c>
      <c r="GY37" s="41">
        <v>0</v>
      </c>
      <c r="GZ37" s="31">
        <v>3617</v>
      </c>
      <c r="HA37" s="31">
        <v>12</v>
      </c>
      <c r="HB37" s="47">
        <f aca="true" t="shared" si="310" ref="HB37:HB49">HA37*GZ37*GY37</f>
        <v>0</v>
      </c>
      <c r="HC37" s="41">
        <v>0.51</v>
      </c>
      <c r="HD37" s="31">
        <v>4963.38</v>
      </c>
      <c r="HE37" s="31">
        <v>12</v>
      </c>
      <c r="HF37" s="47">
        <f aca="true" t="shared" si="311" ref="HF37:HF49">HE37*HD37*HC37</f>
        <v>30375.885599999998</v>
      </c>
      <c r="HG37" s="41">
        <v>0</v>
      </c>
      <c r="HH37" s="31">
        <v>4257.8</v>
      </c>
      <c r="HI37" s="31">
        <v>12</v>
      </c>
      <c r="HJ37" s="47">
        <f aca="true" t="shared" si="312" ref="HJ37:HJ49">HI37*HH37*HG37</f>
        <v>0</v>
      </c>
      <c r="HK37" s="41">
        <v>0</v>
      </c>
      <c r="HL37" s="41">
        <v>0</v>
      </c>
      <c r="HM37" s="47">
        <f aca="true" t="shared" si="313" ref="HM37:HM49">HJ37+HF37+HB37+GX37+GT37+GP37+GL37+GH37+GD37+FZ37+FV37+FR37+FN37+FJ37+FF37+FB37+EX37+ET37+EP37+EL37+EH37+ED37+DZ37+DV37+DR37+DN37+DJ37+DF37+DB37+CX37+CT37+CP37+CL37+CH37+CD37+BZ37+BV37+BQ37+BM37+BI37+BE37+BA37+AW37+AS37+AO37+AK37+AG37+AC37+Y37+U37+Q37+M37+I37+E37</f>
        <v>1669113.0899999999</v>
      </c>
      <c r="HN37" s="41">
        <v>0</v>
      </c>
      <c r="HO37" s="41">
        <v>0</v>
      </c>
    </row>
    <row r="38" spans="1:223" ht="24" customHeight="1">
      <c r="A38" s="44" t="s">
        <v>212</v>
      </c>
      <c r="B38" s="44">
        <v>1.16</v>
      </c>
      <c r="C38" s="40">
        <v>4820.52</v>
      </c>
      <c r="D38" s="40">
        <v>12</v>
      </c>
      <c r="E38" s="44">
        <f t="shared" si="265"/>
        <v>67101.6384</v>
      </c>
      <c r="F38" s="41">
        <v>1.13</v>
      </c>
      <c r="G38" s="53">
        <v>6561.5</v>
      </c>
      <c r="H38" s="16">
        <v>12</v>
      </c>
      <c r="I38" s="47">
        <f t="shared" si="266"/>
        <v>88973.93999999999</v>
      </c>
      <c r="J38" s="41">
        <v>1.78</v>
      </c>
      <c r="K38" s="16">
        <v>12857.9</v>
      </c>
      <c r="L38" s="16">
        <v>12</v>
      </c>
      <c r="M38" s="16">
        <f t="shared" si="215"/>
        <v>274644.74399999995</v>
      </c>
      <c r="N38" s="41">
        <v>0</v>
      </c>
      <c r="O38" s="16">
        <v>6232.43</v>
      </c>
      <c r="P38" s="16">
        <v>12</v>
      </c>
      <c r="Q38" s="16">
        <f t="shared" si="216"/>
        <v>0</v>
      </c>
      <c r="R38" s="41">
        <v>1.72</v>
      </c>
      <c r="S38" s="16">
        <v>8677.7</v>
      </c>
      <c r="T38" s="16">
        <v>12</v>
      </c>
      <c r="U38" s="31">
        <f t="shared" si="3"/>
        <v>179107.728</v>
      </c>
      <c r="V38" s="41">
        <v>0</v>
      </c>
      <c r="W38" s="16">
        <v>4261</v>
      </c>
      <c r="X38" s="16">
        <v>12</v>
      </c>
      <c r="Y38" s="31">
        <f t="shared" si="4"/>
        <v>0</v>
      </c>
      <c r="Z38" s="41">
        <v>2.5</v>
      </c>
      <c r="AA38" s="16">
        <v>1932.8</v>
      </c>
      <c r="AB38" s="16">
        <v>12</v>
      </c>
      <c r="AC38" s="31">
        <f t="shared" si="217"/>
        <v>57984</v>
      </c>
      <c r="AD38" s="41">
        <v>2.68</v>
      </c>
      <c r="AE38" s="16">
        <v>5596.7</v>
      </c>
      <c r="AF38" s="16">
        <v>12</v>
      </c>
      <c r="AG38" s="16">
        <f t="shared" si="267"/>
        <v>179989.872</v>
      </c>
      <c r="AH38" s="41">
        <v>0</v>
      </c>
      <c r="AI38" s="31">
        <v>4439</v>
      </c>
      <c r="AJ38" s="31">
        <v>12</v>
      </c>
      <c r="AK38" s="31">
        <f t="shared" si="219"/>
        <v>0</v>
      </c>
      <c r="AL38" s="41">
        <v>2.26</v>
      </c>
      <c r="AM38" s="16">
        <v>7476.1</v>
      </c>
      <c r="AN38" s="16">
        <v>12</v>
      </c>
      <c r="AO38" s="16">
        <f t="shared" si="268"/>
        <v>202751.832</v>
      </c>
      <c r="AP38" s="41">
        <v>1.82</v>
      </c>
      <c r="AQ38" s="16">
        <v>3592.72</v>
      </c>
      <c r="AR38" s="16">
        <v>12</v>
      </c>
      <c r="AS38" s="41">
        <f t="shared" si="269"/>
        <v>78465.0048</v>
      </c>
      <c r="AT38" s="41">
        <v>0</v>
      </c>
      <c r="AU38" s="31">
        <v>2415.5</v>
      </c>
      <c r="AV38" s="31">
        <v>12</v>
      </c>
      <c r="AW38" s="47">
        <f t="shared" si="270"/>
        <v>0</v>
      </c>
      <c r="AX38" s="41">
        <v>2.13</v>
      </c>
      <c r="AY38" s="31">
        <v>2113.6</v>
      </c>
      <c r="AZ38" s="31">
        <v>12</v>
      </c>
      <c r="BA38" s="47">
        <f t="shared" si="271"/>
        <v>54023.615999999995</v>
      </c>
      <c r="BB38" s="41">
        <v>0</v>
      </c>
      <c r="BC38" s="31">
        <v>4420.42</v>
      </c>
      <c r="BD38" s="31">
        <v>12</v>
      </c>
      <c r="BE38" s="47">
        <f t="shared" si="272"/>
        <v>0</v>
      </c>
      <c r="BF38" s="41">
        <v>0</v>
      </c>
      <c r="BG38" s="31">
        <v>2466.32</v>
      </c>
      <c r="BH38" s="31">
        <v>12</v>
      </c>
      <c r="BI38" s="47">
        <f t="shared" si="273"/>
        <v>0</v>
      </c>
      <c r="BJ38" s="41">
        <v>0</v>
      </c>
      <c r="BK38" s="31">
        <v>4344.7</v>
      </c>
      <c r="BL38" s="31">
        <v>12</v>
      </c>
      <c r="BM38" s="47">
        <f t="shared" si="274"/>
        <v>0</v>
      </c>
      <c r="BN38" s="41">
        <v>1.46</v>
      </c>
      <c r="BO38" s="31">
        <v>4299.57</v>
      </c>
      <c r="BP38" s="31">
        <v>12</v>
      </c>
      <c r="BQ38" s="47">
        <f t="shared" si="275"/>
        <v>75328.46639999999</v>
      </c>
      <c r="BR38" s="30"/>
      <c r="BS38" s="41">
        <v>0</v>
      </c>
      <c r="BT38" s="31">
        <v>5278.3</v>
      </c>
      <c r="BU38" s="31">
        <v>12</v>
      </c>
      <c r="BV38" s="47">
        <f t="shared" si="276"/>
        <v>0</v>
      </c>
      <c r="BW38" s="41">
        <v>1.79</v>
      </c>
      <c r="BX38" s="31">
        <v>3487.3</v>
      </c>
      <c r="BY38" s="31">
        <v>12</v>
      </c>
      <c r="BZ38" s="47">
        <f t="shared" si="277"/>
        <v>74907.20400000001</v>
      </c>
      <c r="CA38" s="41">
        <v>0</v>
      </c>
      <c r="CB38" s="31">
        <v>4497.03</v>
      </c>
      <c r="CC38" s="31">
        <v>12</v>
      </c>
      <c r="CD38" s="47">
        <f t="shared" si="278"/>
        <v>0</v>
      </c>
      <c r="CE38" s="41">
        <v>1.15</v>
      </c>
      <c r="CF38" s="31">
        <v>2657.75</v>
      </c>
      <c r="CG38" s="31">
        <v>12</v>
      </c>
      <c r="CH38" s="47">
        <f t="shared" si="279"/>
        <v>36676.95</v>
      </c>
      <c r="CI38" s="41">
        <v>1.48</v>
      </c>
      <c r="CJ38" s="31">
        <v>8926.25</v>
      </c>
      <c r="CK38" s="31">
        <v>12</v>
      </c>
      <c r="CL38" s="47">
        <f t="shared" si="280"/>
        <v>158530.2</v>
      </c>
      <c r="CM38" s="41">
        <v>1.4</v>
      </c>
      <c r="CN38" s="31">
        <v>4367.5</v>
      </c>
      <c r="CO38" s="31">
        <v>12</v>
      </c>
      <c r="CP38" s="47">
        <f t="shared" si="281"/>
        <v>73374</v>
      </c>
      <c r="CQ38" s="41">
        <v>1.18</v>
      </c>
      <c r="CR38" s="31">
        <v>2519.2</v>
      </c>
      <c r="CS38" s="31">
        <v>12</v>
      </c>
      <c r="CT38" s="47">
        <f t="shared" si="282"/>
        <v>35671.871999999996</v>
      </c>
      <c r="CU38" s="41">
        <v>1.24</v>
      </c>
      <c r="CV38" s="31">
        <v>2750.66</v>
      </c>
      <c r="CW38" s="31">
        <v>12</v>
      </c>
      <c r="CX38" s="47">
        <f t="shared" si="283"/>
        <v>40929.820799999994</v>
      </c>
      <c r="CY38" s="41">
        <v>1.67</v>
      </c>
      <c r="CZ38" s="31">
        <v>2386.8</v>
      </c>
      <c r="DA38" s="31">
        <v>12</v>
      </c>
      <c r="DB38" s="47">
        <f t="shared" si="284"/>
        <v>47831.472</v>
      </c>
      <c r="DC38" s="41">
        <v>0</v>
      </c>
      <c r="DD38" s="31">
        <v>2765.5</v>
      </c>
      <c r="DE38" s="31">
        <v>12</v>
      </c>
      <c r="DF38" s="47">
        <f t="shared" si="285"/>
        <v>0</v>
      </c>
      <c r="DG38" s="41">
        <v>2.62</v>
      </c>
      <c r="DH38" s="31">
        <v>3354.75</v>
      </c>
      <c r="DI38" s="31">
        <v>12</v>
      </c>
      <c r="DJ38" s="47">
        <f t="shared" si="286"/>
        <v>105473.34000000001</v>
      </c>
      <c r="DK38" s="41">
        <v>1.86</v>
      </c>
      <c r="DL38" s="31">
        <v>4983.22</v>
      </c>
      <c r="DM38" s="31">
        <v>12</v>
      </c>
      <c r="DN38" s="47">
        <f t="shared" si="287"/>
        <v>111225.4704</v>
      </c>
      <c r="DO38" s="41">
        <v>2</v>
      </c>
      <c r="DP38" s="31">
        <v>5714.22</v>
      </c>
      <c r="DQ38" s="31">
        <v>12</v>
      </c>
      <c r="DR38" s="47">
        <f t="shared" si="288"/>
        <v>137141.28</v>
      </c>
      <c r="DS38" s="41">
        <v>1.39</v>
      </c>
      <c r="DT38" s="31">
        <v>5589.4</v>
      </c>
      <c r="DU38" s="31">
        <v>12</v>
      </c>
      <c r="DV38" s="47">
        <f t="shared" si="289"/>
        <v>93231.19199999998</v>
      </c>
      <c r="DW38" s="41">
        <v>1.1</v>
      </c>
      <c r="DX38" s="31">
        <v>5178.32</v>
      </c>
      <c r="DY38" s="31">
        <v>12</v>
      </c>
      <c r="DZ38" s="47">
        <f t="shared" si="290"/>
        <v>68353.82400000001</v>
      </c>
      <c r="EA38" s="41">
        <v>0</v>
      </c>
      <c r="EB38" s="31">
        <v>5894.35</v>
      </c>
      <c r="EC38" s="31">
        <v>12</v>
      </c>
      <c r="ED38" s="47">
        <f t="shared" si="291"/>
        <v>0</v>
      </c>
      <c r="EE38" s="41">
        <v>1.34</v>
      </c>
      <c r="EF38" s="31">
        <v>4968.25</v>
      </c>
      <c r="EG38" s="31">
        <v>12</v>
      </c>
      <c r="EH38" s="47">
        <f t="shared" si="292"/>
        <v>79889.46</v>
      </c>
      <c r="EI38" s="41">
        <v>3.36</v>
      </c>
      <c r="EJ38" s="31">
        <v>2474.5</v>
      </c>
      <c r="EK38" s="31">
        <v>12</v>
      </c>
      <c r="EL38" s="47">
        <f t="shared" si="293"/>
        <v>99771.84</v>
      </c>
      <c r="EM38" s="41">
        <v>0</v>
      </c>
      <c r="EN38" s="31">
        <v>901.3</v>
      </c>
      <c r="EO38" s="31">
        <v>12</v>
      </c>
      <c r="EP38" s="47">
        <f t="shared" si="294"/>
        <v>0</v>
      </c>
      <c r="EQ38" s="41">
        <v>0</v>
      </c>
      <c r="ER38" s="31">
        <v>2856.14</v>
      </c>
      <c r="ES38" s="31">
        <v>12</v>
      </c>
      <c r="ET38" s="47">
        <f t="shared" si="295"/>
        <v>0</v>
      </c>
      <c r="EU38" s="41">
        <v>0</v>
      </c>
      <c r="EV38" s="31">
        <v>2873.59</v>
      </c>
      <c r="EW38" s="31">
        <v>12</v>
      </c>
      <c r="EX38" s="47">
        <f t="shared" si="296"/>
        <v>0</v>
      </c>
      <c r="EY38" s="41">
        <v>0</v>
      </c>
      <c r="EZ38" s="31">
        <v>4438.2</v>
      </c>
      <c r="FA38" s="31">
        <v>12</v>
      </c>
      <c r="FB38" s="47">
        <f t="shared" si="297"/>
        <v>0</v>
      </c>
      <c r="FC38" s="41">
        <v>1.36</v>
      </c>
      <c r="FD38" s="31">
        <v>2534.6</v>
      </c>
      <c r="FE38" s="31">
        <v>12</v>
      </c>
      <c r="FF38" s="47">
        <f t="shared" si="298"/>
        <v>41364.672</v>
      </c>
      <c r="FG38" s="41">
        <v>1.36</v>
      </c>
      <c r="FH38" s="31">
        <v>2510.94</v>
      </c>
      <c r="FI38" s="31">
        <v>12</v>
      </c>
      <c r="FJ38" s="47">
        <f t="shared" si="299"/>
        <v>40978.5408</v>
      </c>
      <c r="FK38" s="41">
        <v>0</v>
      </c>
      <c r="FL38" s="31">
        <v>4369.79</v>
      </c>
      <c r="FM38" s="31">
        <v>12</v>
      </c>
      <c r="FN38" s="47">
        <f t="shared" si="300"/>
        <v>0</v>
      </c>
      <c r="FO38" s="41">
        <v>0</v>
      </c>
      <c r="FP38" s="31">
        <v>2973.08</v>
      </c>
      <c r="FQ38" s="31">
        <v>12</v>
      </c>
      <c r="FR38" s="47">
        <f t="shared" si="301"/>
        <v>0</v>
      </c>
      <c r="FS38" s="41">
        <v>1.2</v>
      </c>
      <c r="FT38" s="31">
        <v>4959.94</v>
      </c>
      <c r="FU38" s="31">
        <v>12</v>
      </c>
      <c r="FV38" s="47">
        <f t="shared" si="302"/>
        <v>71423.136</v>
      </c>
      <c r="FW38" s="41">
        <v>1.25</v>
      </c>
      <c r="FX38" s="31">
        <v>4202.39</v>
      </c>
      <c r="FY38" s="31">
        <v>12</v>
      </c>
      <c r="FZ38" s="47">
        <f t="shared" si="303"/>
        <v>63035.850000000006</v>
      </c>
      <c r="GA38" s="41">
        <v>1.25</v>
      </c>
      <c r="GB38" s="31">
        <v>5058.1</v>
      </c>
      <c r="GC38" s="31">
        <v>12</v>
      </c>
      <c r="GD38" s="47">
        <f t="shared" si="304"/>
        <v>75871.5</v>
      </c>
      <c r="GE38" s="41">
        <v>2.24</v>
      </c>
      <c r="GF38" s="31">
        <v>3506.6</v>
      </c>
      <c r="GG38" s="31">
        <v>12</v>
      </c>
      <c r="GH38" s="47">
        <f t="shared" si="305"/>
        <v>94257.408</v>
      </c>
      <c r="GI38" s="41">
        <v>0</v>
      </c>
      <c r="GJ38" s="31">
        <v>5061.53</v>
      </c>
      <c r="GK38" s="31">
        <v>12</v>
      </c>
      <c r="GL38" s="47">
        <f t="shared" si="306"/>
        <v>0</v>
      </c>
      <c r="GM38" s="41">
        <v>0</v>
      </c>
      <c r="GN38" s="31">
        <v>4373.5</v>
      </c>
      <c r="GO38" s="31">
        <v>12</v>
      </c>
      <c r="GP38" s="47">
        <f t="shared" si="307"/>
        <v>0</v>
      </c>
      <c r="GQ38" s="41">
        <v>0.99</v>
      </c>
      <c r="GR38" s="31">
        <v>2469.3</v>
      </c>
      <c r="GS38" s="31">
        <v>12</v>
      </c>
      <c r="GT38" s="47">
        <f t="shared" si="308"/>
        <v>29335.284000000003</v>
      </c>
      <c r="GU38" s="41">
        <v>0</v>
      </c>
      <c r="GV38" s="31">
        <v>4255.3</v>
      </c>
      <c r="GW38" s="31">
        <v>12</v>
      </c>
      <c r="GX38" s="47">
        <f t="shared" si="309"/>
        <v>0</v>
      </c>
      <c r="GY38" s="41">
        <v>0</v>
      </c>
      <c r="GZ38" s="31">
        <v>3617</v>
      </c>
      <c r="HA38" s="31">
        <v>12</v>
      </c>
      <c r="HB38" s="47">
        <f t="shared" si="310"/>
        <v>0</v>
      </c>
      <c r="HC38" s="41">
        <v>1.08</v>
      </c>
      <c r="HD38" s="31">
        <v>4963.38</v>
      </c>
      <c r="HE38" s="31">
        <v>12</v>
      </c>
      <c r="HF38" s="47">
        <f t="shared" si="311"/>
        <v>64325.404800000004</v>
      </c>
      <c r="HG38" s="41">
        <v>0</v>
      </c>
      <c r="HH38" s="31">
        <v>4257.8</v>
      </c>
      <c r="HI38" s="31">
        <v>12</v>
      </c>
      <c r="HJ38" s="47">
        <f t="shared" si="312"/>
        <v>0</v>
      </c>
      <c r="HK38" s="41">
        <v>0</v>
      </c>
      <c r="HL38" s="41">
        <v>0</v>
      </c>
      <c r="HM38" s="47">
        <f t="shared" si="313"/>
        <v>2901970.5624</v>
      </c>
      <c r="HN38" s="41">
        <v>0</v>
      </c>
      <c r="HO38" s="41">
        <v>0</v>
      </c>
    </row>
    <row r="39" spans="1:223" ht="15" customHeight="1">
      <c r="A39" s="49" t="s">
        <v>143</v>
      </c>
      <c r="B39" s="49">
        <v>0.3</v>
      </c>
      <c r="C39" s="40">
        <v>4820.52</v>
      </c>
      <c r="D39" s="40">
        <v>12</v>
      </c>
      <c r="E39" s="62">
        <f t="shared" si="265"/>
        <v>17353.872000000003</v>
      </c>
      <c r="F39" s="41">
        <v>0.25</v>
      </c>
      <c r="G39" s="53">
        <v>6561.5</v>
      </c>
      <c r="H39" s="16">
        <v>12</v>
      </c>
      <c r="I39" s="47">
        <f t="shared" si="266"/>
        <v>19684.5</v>
      </c>
      <c r="J39" s="41">
        <v>0.15</v>
      </c>
      <c r="K39" s="16">
        <v>12857.9</v>
      </c>
      <c r="L39" s="16">
        <v>12</v>
      </c>
      <c r="M39" s="16">
        <f t="shared" si="215"/>
        <v>23144.22</v>
      </c>
      <c r="N39" s="41">
        <v>0</v>
      </c>
      <c r="O39" s="16">
        <v>6232.43</v>
      </c>
      <c r="P39" s="16">
        <v>12</v>
      </c>
      <c r="Q39" s="16">
        <f t="shared" si="216"/>
        <v>0</v>
      </c>
      <c r="R39" s="41">
        <v>0.18</v>
      </c>
      <c r="S39" s="16">
        <v>8677.7</v>
      </c>
      <c r="T39" s="16">
        <v>12</v>
      </c>
      <c r="U39" s="31">
        <f t="shared" si="3"/>
        <v>18743.832000000002</v>
      </c>
      <c r="V39" s="41">
        <v>0</v>
      </c>
      <c r="W39" s="16">
        <v>4261</v>
      </c>
      <c r="X39" s="16">
        <v>12</v>
      </c>
      <c r="Y39" s="31">
        <f t="shared" si="4"/>
        <v>0</v>
      </c>
      <c r="Z39" s="41">
        <v>0.15</v>
      </c>
      <c r="AA39" s="16">
        <v>1932.8</v>
      </c>
      <c r="AB39" s="16">
        <v>12</v>
      </c>
      <c r="AC39" s="31">
        <f t="shared" si="217"/>
        <v>3479.0399999999995</v>
      </c>
      <c r="AD39" s="41">
        <v>0.15</v>
      </c>
      <c r="AE39" s="16">
        <v>5596.7</v>
      </c>
      <c r="AF39" s="16">
        <v>12</v>
      </c>
      <c r="AG39" s="16">
        <f t="shared" si="267"/>
        <v>10074.06</v>
      </c>
      <c r="AH39" s="41">
        <v>0</v>
      </c>
      <c r="AI39" s="31">
        <v>4439</v>
      </c>
      <c r="AJ39" s="31">
        <v>12</v>
      </c>
      <c r="AK39" s="31">
        <f t="shared" si="219"/>
        <v>0</v>
      </c>
      <c r="AL39" s="41">
        <v>0.15</v>
      </c>
      <c r="AM39" s="16">
        <v>7476.1</v>
      </c>
      <c r="AN39" s="16">
        <v>12</v>
      </c>
      <c r="AO39" s="16">
        <f t="shared" si="268"/>
        <v>13456.98</v>
      </c>
      <c r="AP39" s="41">
        <v>0.25</v>
      </c>
      <c r="AQ39" s="16">
        <v>3592.72</v>
      </c>
      <c r="AR39" s="16">
        <v>12</v>
      </c>
      <c r="AS39" s="47">
        <f t="shared" si="269"/>
        <v>10778.16</v>
      </c>
      <c r="AT39" s="47">
        <v>0</v>
      </c>
      <c r="AU39" s="31">
        <v>2415.5</v>
      </c>
      <c r="AV39" s="31">
        <v>12</v>
      </c>
      <c r="AW39" s="47">
        <f t="shared" si="270"/>
        <v>0</v>
      </c>
      <c r="AX39" s="47">
        <v>0.2</v>
      </c>
      <c r="AY39" s="31">
        <v>2113.6</v>
      </c>
      <c r="AZ39" s="31">
        <v>12</v>
      </c>
      <c r="BA39" s="47">
        <f t="shared" si="271"/>
        <v>5072.639999999999</v>
      </c>
      <c r="BB39" s="47">
        <v>0</v>
      </c>
      <c r="BC39" s="31">
        <v>4420.42</v>
      </c>
      <c r="BD39" s="31">
        <v>12</v>
      </c>
      <c r="BE39" s="47">
        <f t="shared" si="272"/>
        <v>0</v>
      </c>
      <c r="BF39" s="47">
        <v>0</v>
      </c>
      <c r="BG39" s="31">
        <v>2466.32</v>
      </c>
      <c r="BH39" s="31">
        <v>12</v>
      </c>
      <c r="BI39" s="47">
        <f t="shared" si="273"/>
        <v>0</v>
      </c>
      <c r="BJ39" s="47">
        <v>0</v>
      </c>
      <c r="BK39" s="31">
        <v>4344.7</v>
      </c>
      <c r="BL39" s="31">
        <v>12</v>
      </c>
      <c r="BM39" s="47">
        <f t="shared" si="274"/>
        <v>0</v>
      </c>
      <c r="BN39" s="47">
        <v>0.2</v>
      </c>
      <c r="BO39" s="31">
        <v>4299.57</v>
      </c>
      <c r="BP39" s="31">
        <v>12</v>
      </c>
      <c r="BQ39" s="47">
        <f t="shared" si="275"/>
        <v>10318.968</v>
      </c>
      <c r="BR39" s="30"/>
      <c r="BS39" s="47">
        <v>0</v>
      </c>
      <c r="BT39" s="31">
        <v>5278.3</v>
      </c>
      <c r="BU39" s="31">
        <v>12</v>
      </c>
      <c r="BV39" s="47">
        <f t="shared" si="276"/>
        <v>0</v>
      </c>
      <c r="BW39" s="47">
        <v>0.2</v>
      </c>
      <c r="BX39" s="31">
        <v>3487.3</v>
      </c>
      <c r="BY39" s="31">
        <v>12</v>
      </c>
      <c r="BZ39" s="47">
        <f t="shared" si="277"/>
        <v>8369.520000000002</v>
      </c>
      <c r="CA39" s="47">
        <v>0</v>
      </c>
      <c r="CB39" s="31">
        <v>4497.03</v>
      </c>
      <c r="CC39" s="31">
        <v>12</v>
      </c>
      <c r="CD39" s="47">
        <f t="shared" si="278"/>
        <v>0</v>
      </c>
      <c r="CE39" s="47">
        <v>0.2</v>
      </c>
      <c r="CF39" s="31">
        <v>2657.75</v>
      </c>
      <c r="CG39" s="31">
        <v>12</v>
      </c>
      <c r="CH39" s="47">
        <f t="shared" si="279"/>
        <v>6378.6</v>
      </c>
      <c r="CI39" s="47">
        <v>0.22</v>
      </c>
      <c r="CJ39" s="31">
        <v>8926.25</v>
      </c>
      <c r="CK39" s="31">
        <v>12</v>
      </c>
      <c r="CL39" s="47">
        <f t="shared" si="280"/>
        <v>23565.3</v>
      </c>
      <c r="CM39" s="47">
        <v>0.2</v>
      </c>
      <c r="CN39" s="31">
        <v>4367.5</v>
      </c>
      <c r="CO39" s="31">
        <v>12</v>
      </c>
      <c r="CP39" s="47">
        <f t="shared" si="281"/>
        <v>10482</v>
      </c>
      <c r="CQ39" s="47">
        <v>0.2</v>
      </c>
      <c r="CR39" s="31">
        <v>2519.2</v>
      </c>
      <c r="CS39" s="31">
        <v>12</v>
      </c>
      <c r="CT39" s="47">
        <f t="shared" si="282"/>
        <v>6046.08</v>
      </c>
      <c r="CU39" s="47">
        <v>0.15</v>
      </c>
      <c r="CV39" s="31">
        <v>2750.66</v>
      </c>
      <c r="CW39" s="31">
        <v>12</v>
      </c>
      <c r="CX39" s="47">
        <f t="shared" si="283"/>
        <v>4951.187999999999</v>
      </c>
      <c r="CY39" s="47">
        <v>0.2</v>
      </c>
      <c r="CZ39" s="31">
        <v>2386.8</v>
      </c>
      <c r="DA39" s="31">
        <v>12</v>
      </c>
      <c r="DB39" s="47">
        <f t="shared" si="284"/>
        <v>5728.320000000001</v>
      </c>
      <c r="DC39" s="47">
        <v>0</v>
      </c>
      <c r="DD39" s="31">
        <v>2765.5</v>
      </c>
      <c r="DE39" s="31">
        <v>12</v>
      </c>
      <c r="DF39" s="47">
        <f t="shared" si="285"/>
        <v>0</v>
      </c>
      <c r="DG39" s="47">
        <v>0.18</v>
      </c>
      <c r="DH39" s="31">
        <v>3354.75</v>
      </c>
      <c r="DI39" s="31">
        <v>12</v>
      </c>
      <c r="DJ39" s="47">
        <f t="shared" si="286"/>
        <v>7246.259999999999</v>
      </c>
      <c r="DK39" s="47">
        <v>0.25</v>
      </c>
      <c r="DL39" s="31">
        <v>4983.22</v>
      </c>
      <c r="DM39" s="31">
        <v>12</v>
      </c>
      <c r="DN39" s="47">
        <f t="shared" si="287"/>
        <v>14949.66</v>
      </c>
      <c r="DO39" s="47">
        <v>0.15</v>
      </c>
      <c r="DP39" s="31">
        <v>5714.22</v>
      </c>
      <c r="DQ39" s="31">
        <v>12</v>
      </c>
      <c r="DR39" s="47">
        <f t="shared" si="288"/>
        <v>10285.596</v>
      </c>
      <c r="DS39" s="47">
        <v>0.2</v>
      </c>
      <c r="DT39" s="31">
        <v>5589.4</v>
      </c>
      <c r="DU39" s="31">
        <v>12</v>
      </c>
      <c r="DV39" s="47">
        <f t="shared" si="289"/>
        <v>13414.559999999998</v>
      </c>
      <c r="DW39" s="47">
        <v>0.2</v>
      </c>
      <c r="DX39" s="31">
        <v>5178.32</v>
      </c>
      <c r="DY39" s="31">
        <v>12</v>
      </c>
      <c r="DZ39" s="47">
        <f t="shared" si="290"/>
        <v>12427.968</v>
      </c>
      <c r="EA39" s="47">
        <v>0</v>
      </c>
      <c r="EB39" s="31">
        <v>5894.35</v>
      </c>
      <c r="EC39" s="31">
        <v>12</v>
      </c>
      <c r="ED39" s="47">
        <f t="shared" si="291"/>
        <v>0</v>
      </c>
      <c r="EE39" s="47">
        <v>0.15</v>
      </c>
      <c r="EF39" s="31">
        <v>4968.25</v>
      </c>
      <c r="EG39" s="31">
        <v>12</v>
      </c>
      <c r="EH39" s="47">
        <f t="shared" si="292"/>
        <v>8942.85</v>
      </c>
      <c r="EI39" s="47">
        <v>0.2</v>
      </c>
      <c r="EJ39" s="31">
        <v>2474.5</v>
      </c>
      <c r="EK39" s="31">
        <v>12</v>
      </c>
      <c r="EL39" s="47">
        <f t="shared" si="293"/>
        <v>5938.8</v>
      </c>
      <c r="EM39" s="47">
        <v>0</v>
      </c>
      <c r="EN39" s="31">
        <v>901.3</v>
      </c>
      <c r="EO39" s="31">
        <v>12</v>
      </c>
      <c r="EP39" s="47">
        <f t="shared" si="294"/>
        <v>0</v>
      </c>
      <c r="EQ39" s="47">
        <v>0</v>
      </c>
      <c r="ER39" s="31">
        <v>2856.14</v>
      </c>
      <c r="ES39" s="31">
        <v>12</v>
      </c>
      <c r="ET39" s="47">
        <f t="shared" si="295"/>
        <v>0</v>
      </c>
      <c r="EU39" s="47">
        <v>0</v>
      </c>
      <c r="EV39" s="31">
        <v>2873.59</v>
      </c>
      <c r="EW39" s="31">
        <v>12</v>
      </c>
      <c r="EX39" s="47">
        <f t="shared" si="296"/>
        <v>0</v>
      </c>
      <c r="EY39" s="47">
        <v>0</v>
      </c>
      <c r="EZ39" s="31">
        <v>4438.2</v>
      </c>
      <c r="FA39" s="31">
        <v>12</v>
      </c>
      <c r="FB39" s="47">
        <f t="shared" si="297"/>
        <v>0</v>
      </c>
      <c r="FC39" s="47">
        <v>0.15</v>
      </c>
      <c r="FD39" s="31">
        <v>2534.6</v>
      </c>
      <c r="FE39" s="31">
        <v>12</v>
      </c>
      <c r="FF39" s="47">
        <f t="shared" si="298"/>
        <v>4562.28</v>
      </c>
      <c r="FG39" s="47">
        <v>0.2</v>
      </c>
      <c r="FH39" s="31">
        <v>2510.94</v>
      </c>
      <c r="FI39" s="31">
        <v>12</v>
      </c>
      <c r="FJ39" s="47">
        <f t="shared" si="299"/>
        <v>6026.256</v>
      </c>
      <c r="FK39" s="47">
        <v>0</v>
      </c>
      <c r="FL39" s="31">
        <v>4369.79</v>
      </c>
      <c r="FM39" s="31">
        <v>12</v>
      </c>
      <c r="FN39" s="47">
        <f t="shared" si="300"/>
        <v>0</v>
      </c>
      <c r="FO39" s="47">
        <v>0</v>
      </c>
      <c r="FP39" s="31">
        <v>2973.08</v>
      </c>
      <c r="FQ39" s="31">
        <v>12</v>
      </c>
      <c r="FR39" s="47">
        <f t="shared" si="301"/>
        <v>0</v>
      </c>
      <c r="FS39" s="47">
        <v>0.17</v>
      </c>
      <c r="FT39" s="31">
        <v>4959.94</v>
      </c>
      <c r="FU39" s="31">
        <v>12</v>
      </c>
      <c r="FV39" s="47">
        <f t="shared" si="302"/>
        <v>10118.277600000001</v>
      </c>
      <c r="FW39" s="47">
        <v>0.19</v>
      </c>
      <c r="FX39" s="31">
        <v>4202.39</v>
      </c>
      <c r="FY39" s="31">
        <v>12</v>
      </c>
      <c r="FZ39" s="47">
        <f t="shared" si="303"/>
        <v>9581.449200000001</v>
      </c>
      <c r="GA39" s="47">
        <v>0.15</v>
      </c>
      <c r="GB39" s="31">
        <v>5058.1</v>
      </c>
      <c r="GC39" s="31">
        <v>12</v>
      </c>
      <c r="GD39" s="47">
        <f t="shared" si="304"/>
        <v>9104.58</v>
      </c>
      <c r="GE39" s="47">
        <v>0.25</v>
      </c>
      <c r="GF39" s="31">
        <v>3506.6</v>
      </c>
      <c r="GG39" s="31">
        <v>12</v>
      </c>
      <c r="GH39" s="47">
        <f t="shared" si="305"/>
        <v>10519.8</v>
      </c>
      <c r="GI39" s="47">
        <v>0</v>
      </c>
      <c r="GJ39" s="31">
        <v>5061.53</v>
      </c>
      <c r="GK39" s="31">
        <v>12</v>
      </c>
      <c r="GL39" s="47">
        <f t="shared" si="306"/>
        <v>0</v>
      </c>
      <c r="GM39" s="47">
        <v>0</v>
      </c>
      <c r="GN39" s="31">
        <v>4373.5</v>
      </c>
      <c r="GO39" s="31">
        <v>12</v>
      </c>
      <c r="GP39" s="47">
        <f t="shared" si="307"/>
        <v>0</v>
      </c>
      <c r="GQ39" s="47">
        <v>0.15</v>
      </c>
      <c r="GR39" s="31">
        <v>2469.3</v>
      </c>
      <c r="GS39" s="31">
        <v>12</v>
      </c>
      <c r="GT39" s="47">
        <f t="shared" si="308"/>
        <v>4444.74</v>
      </c>
      <c r="GU39" s="47">
        <v>0</v>
      </c>
      <c r="GV39" s="31">
        <v>4255.3</v>
      </c>
      <c r="GW39" s="31">
        <v>12</v>
      </c>
      <c r="GX39" s="47">
        <f t="shared" si="309"/>
        <v>0</v>
      </c>
      <c r="GY39" s="47">
        <v>0</v>
      </c>
      <c r="GZ39" s="31">
        <v>3617</v>
      </c>
      <c r="HA39" s="31">
        <v>12</v>
      </c>
      <c r="HB39" s="47">
        <f t="shared" si="310"/>
        <v>0</v>
      </c>
      <c r="HC39" s="47">
        <v>0.15</v>
      </c>
      <c r="HD39" s="31">
        <v>4963.38</v>
      </c>
      <c r="HE39" s="31">
        <v>12</v>
      </c>
      <c r="HF39" s="47">
        <f t="shared" si="311"/>
        <v>8934.083999999999</v>
      </c>
      <c r="HG39" s="47">
        <v>0</v>
      </c>
      <c r="HH39" s="31">
        <v>4257.8</v>
      </c>
      <c r="HI39" s="31">
        <v>12</v>
      </c>
      <c r="HJ39" s="47">
        <f t="shared" si="312"/>
        <v>0</v>
      </c>
      <c r="HK39" s="41">
        <v>0</v>
      </c>
      <c r="HL39" s="41">
        <v>0</v>
      </c>
      <c r="HM39" s="47">
        <f t="shared" si="313"/>
        <v>334124.4408</v>
      </c>
      <c r="HN39" s="41">
        <v>0</v>
      </c>
      <c r="HO39" s="41">
        <v>0</v>
      </c>
    </row>
    <row r="40" spans="1:223" ht="14.25" customHeight="1">
      <c r="A40" s="44" t="s">
        <v>144</v>
      </c>
      <c r="B40" s="44">
        <v>2.45</v>
      </c>
      <c r="C40" s="40">
        <v>4820.52</v>
      </c>
      <c r="D40" s="40">
        <v>12</v>
      </c>
      <c r="E40" s="58">
        <f t="shared" si="265"/>
        <v>141723.288</v>
      </c>
      <c r="F40" s="41">
        <v>1.9</v>
      </c>
      <c r="G40" s="53">
        <v>6561.5</v>
      </c>
      <c r="H40" s="16">
        <v>12</v>
      </c>
      <c r="I40" s="47">
        <f t="shared" si="266"/>
        <v>149602.19999999998</v>
      </c>
      <c r="J40" s="41">
        <v>0</v>
      </c>
      <c r="K40" s="16">
        <v>12857.9</v>
      </c>
      <c r="L40" s="16">
        <v>12</v>
      </c>
      <c r="M40" s="16">
        <f t="shared" si="215"/>
        <v>0</v>
      </c>
      <c r="N40" s="41">
        <v>0</v>
      </c>
      <c r="O40" s="16">
        <v>6232.43</v>
      </c>
      <c r="P40" s="16">
        <v>12</v>
      </c>
      <c r="Q40" s="16">
        <f t="shared" si="216"/>
        <v>0</v>
      </c>
      <c r="R40" s="41">
        <v>2.19</v>
      </c>
      <c r="S40" s="16">
        <v>8677.7</v>
      </c>
      <c r="T40" s="16">
        <v>12</v>
      </c>
      <c r="U40" s="31">
        <f t="shared" si="3"/>
        <v>228049.956</v>
      </c>
      <c r="V40" s="41">
        <v>0</v>
      </c>
      <c r="W40" s="16">
        <v>4261</v>
      </c>
      <c r="X40" s="16">
        <v>12</v>
      </c>
      <c r="Y40" s="31">
        <f t="shared" si="4"/>
        <v>0</v>
      </c>
      <c r="Z40" s="41">
        <v>0</v>
      </c>
      <c r="AA40" s="16">
        <v>1932.8</v>
      </c>
      <c r="AB40" s="16">
        <v>12</v>
      </c>
      <c r="AC40" s="31">
        <f t="shared" si="217"/>
        <v>0</v>
      </c>
      <c r="AD40" s="41">
        <v>0</v>
      </c>
      <c r="AE40" s="16">
        <v>5596.7</v>
      </c>
      <c r="AF40" s="16">
        <v>12</v>
      </c>
      <c r="AG40" s="16">
        <f t="shared" si="267"/>
        <v>0</v>
      </c>
      <c r="AH40" s="41">
        <v>0</v>
      </c>
      <c r="AI40" s="31">
        <v>4439</v>
      </c>
      <c r="AJ40" s="31">
        <v>12</v>
      </c>
      <c r="AK40" s="31">
        <f t="shared" si="219"/>
        <v>0</v>
      </c>
      <c r="AL40" s="41">
        <v>1.28</v>
      </c>
      <c r="AM40" s="16">
        <v>7476.1</v>
      </c>
      <c r="AN40" s="16">
        <v>12</v>
      </c>
      <c r="AO40" s="16">
        <f t="shared" si="268"/>
        <v>114832.89600000001</v>
      </c>
      <c r="AP40" s="41">
        <v>0</v>
      </c>
      <c r="AQ40" s="16">
        <v>3592.72</v>
      </c>
      <c r="AR40" s="16">
        <v>12</v>
      </c>
      <c r="AS40" s="41">
        <f t="shared" si="269"/>
        <v>0</v>
      </c>
      <c r="AT40" s="41">
        <v>0</v>
      </c>
      <c r="AU40" s="31">
        <v>2415.5</v>
      </c>
      <c r="AV40" s="31">
        <v>12</v>
      </c>
      <c r="AW40" s="47">
        <f t="shared" si="270"/>
        <v>0</v>
      </c>
      <c r="AX40" s="41">
        <v>0</v>
      </c>
      <c r="AY40" s="31">
        <v>2113.6</v>
      </c>
      <c r="AZ40" s="31">
        <v>12</v>
      </c>
      <c r="BA40" s="47">
        <f t="shared" si="271"/>
        <v>0</v>
      </c>
      <c r="BB40" s="41">
        <v>0</v>
      </c>
      <c r="BC40" s="31">
        <v>4420.42</v>
      </c>
      <c r="BD40" s="31">
        <v>12</v>
      </c>
      <c r="BE40" s="47">
        <f t="shared" si="272"/>
        <v>0</v>
      </c>
      <c r="BF40" s="41">
        <v>0</v>
      </c>
      <c r="BG40" s="31">
        <v>2466.32</v>
      </c>
      <c r="BH40" s="31">
        <v>12</v>
      </c>
      <c r="BI40" s="47">
        <f t="shared" si="273"/>
        <v>0</v>
      </c>
      <c r="BJ40" s="41">
        <v>0</v>
      </c>
      <c r="BK40" s="31">
        <v>4344.7</v>
      </c>
      <c r="BL40" s="31">
        <v>12</v>
      </c>
      <c r="BM40" s="47">
        <f t="shared" si="274"/>
        <v>0</v>
      </c>
      <c r="BN40" s="41">
        <v>0</v>
      </c>
      <c r="BO40" s="31">
        <v>4299.57</v>
      </c>
      <c r="BP40" s="31">
        <v>12</v>
      </c>
      <c r="BQ40" s="47">
        <f t="shared" si="275"/>
        <v>0</v>
      </c>
      <c r="BR40" s="30"/>
      <c r="BS40" s="41">
        <v>0</v>
      </c>
      <c r="BT40" s="31">
        <v>5278.3</v>
      </c>
      <c r="BU40" s="31">
        <v>12</v>
      </c>
      <c r="BV40" s="47">
        <f t="shared" si="276"/>
        <v>0</v>
      </c>
      <c r="BW40" s="41">
        <v>0</v>
      </c>
      <c r="BX40" s="31">
        <v>3487.3</v>
      </c>
      <c r="BY40" s="31">
        <v>12</v>
      </c>
      <c r="BZ40" s="47">
        <f t="shared" si="277"/>
        <v>0</v>
      </c>
      <c r="CA40" s="41">
        <v>0</v>
      </c>
      <c r="CB40" s="31">
        <v>4497.03</v>
      </c>
      <c r="CC40" s="31">
        <v>12</v>
      </c>
      <c r="CD40" s="47">
        <f t="shared" si="278"/>
        <v>0</v>
      </c>
      <c r="CE40" s="41">
        <v>2.23</v>
      </c>
      <c r="CF40" s="31">
        <v>2657.75</v>
      </c>
      <c r="CG40" s="31">
        <v>12</v>
      </c>
      <c r="CH40" s="47">
        <f t="shared" si="279"/>
        <v>71121.39</v>
      </c>
      <c r="CI40" s="41">
        <v>0</v>
      </c>
      <c r="CJ40" s="31">
        <v>8926.25</v>
      </c>
      <c r="CK40" s="31">
        <v>12</v>
      </c>
      <c r="CL40" s="47">
        <f t="shared" si="280"/>
        <v>0</v>
      </c>
      <c r="CM40" s="41">
        <v>1.98</v>
      </c>
      <c r="CN40" s="31">
        <v>4367.5</v>
      </c>
      <c r="CO40" s="31">
        <v>12</v>
      </c>
      <c r="CP40" s="47">
        <f t="shared" si="281"/>
        <v>103771.8</v>
      </c>
      <c r="CQ40" s="41">
        <v>2.29</v>
      </c>
      <c r="CR40" s="31">
        <v>2519.2</v>
      </c>
      <c r="CS40" s="31">
        <v>12</v>
      </c>
      <c r="CT40" s="47">
        <f t="shared" si="282"/>
        <v>69227.616</v>
      </c>
      <c r="CU40" s="41">
        <v>1.92</v>
      </c>
      <c r="CV40" s="31">
        <v>2750.66</v>
      </c>
      <c r="CW40" s="31">
        <v>12</v>
      </c>
      <c r="CX40" s="47">
        <f t="shared" si="283"/>
        <v>63375.206399999995</v>
      </c>
      <c r="CY40" s="41">
        <v>2.41</v>
      </c>
      <c r="CZ40" s="31">
        <v>2386.8</v>
      </c>
      <c r="DA40" s="31">
        <v>12</v>
      </c>
      <c r="DB40" s="47">
        <f t="shared" si="284"/>
        <v>69026.25600000001</v>
      </c>
      <c r="DC40" s="41">
        <v>0</v>
      </c>
      <c r="DD40" s="31">
        <v>2765.5</v>
      </c>
      <c r="DE40" s="31">
        <v>12</v>
      </c>
      <c r="DF40" s="47">
        <f t="shared" si="285"/>
        <v>0</v>
      </c>
      <c r="DG40" s="41">
        <v>2.45</v>
      </c>
      <c r="DH40" s="31">
        <v>3354.75</v>
      </c>
      <c r="DI40" s="31">
        <v>12</v>
      </c>
      <c r="DJ40" s="47">
        <f t="shared" si="286"/>
        <v>98629.65000000001</v>
      </c>
      <c r="DK40" s="41">
        <v>2.04</v>
      </c>
      <c r="DL40" s="31">
        <v>4983.22</v>
      </c>
      <c r="DM40" s="31">
        <v>12</v>
      </c>
      <c r="DN40" s="47">
        <f t="shared" si="287"/>
        <v>121989.2256</v>
      </c>
      <c r="DO40" s="41">
        <v>1.86</v>
      </c>
      <c r="DP40" s="31">
        <v>5714.22</v>
      </c>
      <c r="DQ40" s="31">
        <v>12</v>
      </c>
      <c r="DR40" s="47">
        <f t="shared" si="288"/>
        <v>127541.3904</v>
      </c>
      <c r="DS40" s="41">
        <v>2.16</v>
      </c>
      <c r="DT40" s="31">
        <v>5589.4</v>
      </c>
      <c r="DU40" s="31">
        <v>12</v>
      </c>
      <c r="DV40" s="47">
        <f t="shared" si="289"/>
        <v>144877.248</v>
      </c>
      <c r="DW40" s="41">
        <v>1.87</v>
      </c>
      <c r="DX40" s="31">
        <v>5178.32</v>
      </c>
      <c r="DY40" s="31">
        <v>12</v>
      </c>
      <c r="DZ40" s="47">
        <f t="shared" si="290"/>
        <v>116201.5008</v>
      </c>
      <c r="EA40" s="41">
        <v>0</v>
      </c>
      <c r="EB40" s="31">
        <v>5894.35</v>
      </c>
      <c r="EC40" s="31">
        <v>12</v>
      </c>
      <c r="ED40" s="47">
        <f t="shared" si="291"/>
        <v>0</v>
      </c>
      <c r="EE40" s="41">
        <v>2.27</v>
      </c>
      <c r="EF40" s="31">
        <v>4968.25</v>
      </c>
      <c r="EG40" s="31">
        <v>12</v>
      </c>
      <c r="EH40" s="47">
        <f t="shared" si="292"/>
        <v>135335.13</v>
      </c>
      <c r="EI40" s="41">
        <v>0</v>
      </c>
      <c r="EJ40" s="31">
        <v>2474.5</v>
      </c>
      <c r="EK40" s="31">
        <v>12</v>
      </c>
      <c r="EL40" s="47">
        <f t="shared" si="293"/>
        <v>0</v>
      </c>
      <c r="EM40" s="41">
        <v>0</v>
      </c>
      <c r="EN40" s="31">
        <v>901.3</v>
      </c>
      <c r="EO40" s="31">
        <v>12</v>
      </c>
      <c r="EP40" s="47">
        <f t="shared" si="294"/>
        <v>0</v>
      </c>
      <c r="EQ40" s="41">
        <v>0</v>
      </c>
      <c r="ER40" s="31">
        <v>2856.14</v>
      </c>
      <c r="ES40" s="31">
        <v>12</v>
      </c>
      <c r="ET40" s="47">
        <f t="shared" si="295"/>
        <v>0</v>
      </c>
      <c r="EU40" s="41">
        <v>0</v>
      </c>
      <c r="EV40" s="31">
        <v>2873.59</v>
      </c>
      <c r="EW40" s="31">
        <v>12</v>
      </c>
      <c r="EX40" s="47">
        <f t="shared" si="296"/>
        <v>0</v>
      </c>
      <c r="EY40" s="41">
        <v>0</v>
      </c>
      <c r="EZ40" s="31">
        <v>4438.2</v>
      </c>
      <c r="FA40" s="31">
        <v>12</v>
      </c>
      <c r="FB40" s="47">
        <f t="shared" si="297"/>
        <v>0</v>
      </c>
      <c r="FC40" s="41">
        <v>0</v>
      </c>
      <c r="FD40" s="31">
        <v>2534.6</v>
      </c>
      <c r="FE40" s="31">
        <v>12</v>
      </c>
      <c r="FF40" s="47">
        <f t="shared" si="298"/>
        <v>0</v>
      </c>
      <c r="FG40" s="41">
        <v>2.33</v>
      </c>
      <c r="FH40" s="31">
        <v>2510.94</v>
      </c>
      <c r="FI40" s="31">
        <v>12</v>
      </c>
      <c r="FJ40" s="47">
        <f t="shared" si="299"/>
        <v>70205.8824</v>
      </c>
      <c r="FK40" s="41">
        <v>0</v>
      </c>
      <c r="FL40" s="31">
        <v>4369.79</v>
      </c>
      <c r="FM40" s="31">
        <v>12</v>
      </c>
      <c r="FN40" s="47">
        <f t="shared" si="300"/>
        <v>0</v>
      </c>
      <c r="FO40" s="41">
        <v>0</v>
      </c>
      <c r="FP40" s="31">
        <v>2973.08</v>
      </c>
      <c r="FQ40" s="31">
        <v>12</v>
      </c>
      <c r="FR40" s="47">
        <f t="shared" si="301"/>
        <v>0</v>
      </c>
      <c r="FS40" s="41">
        <v>2.26</v>
      </c>
      <c r="FT40" s="31">
        <v>4959.94</v>
      </c>
      <c r="FU40" s="31">
        <v>12</v>
      </c>
      <c r="FV40" s="47">
        <f t="shared" si="302"/>
        <v>134513.5728</v>
      </c>
      <c r="FW40" s="41">
        <v>2</v>
      </c>
      <c r="FX40" s="31">
        <v>4202.39</v>
      </c>
      <c r="FY40" s="31">
        <v>12</v>
      </c>
      <c r="FZ40" s="47">
        <f t="shared" si="303"/>
        <v>100857.36000000002</v>
      </c>
      <c r="GA40" s="41">
        <v>2.07</v>
      </c>
      <c r="GB40" s="31">
        <v>5058.1</v>
      </c>
      <c r="GC40" s="31">
        <v>12</v>
      </c>
      <c r="GD40" s="47">
        <f t="shared" si="304"/>
        <v>125643.204</v>
      </c>
      <c r="GE40" s="41">
        <v>0</v>
      </c>
      <c r="GF40" s="31">
        <v>3506.6</v>
      </c>
      <c r="GG40" s="31">
        <v>12</v>
      </c>
      <c r="GH40" s="47">
        <f t="shared" si="305"/>
        <v>0</v>
      </c>
      <c r="GI40" s="41">
        <v>0</v>
      </c>
      <c r="GJ40" s="31">
        <v>5061.53</v>
      </c>
      <c r="GK40" s="31">
        <v>12</v>
      </c>
      <c r="GL40" s="47">
        <f t="shared" si="306"/>
        <v>0</v>
      </c>
      <c r="GM40" s="41">
        <v>0</v>
      </c>
      <c r="GN40" s="31">
        <v>4373.5</v>
      </c>
      <c r="GO40" s="31">
        <v>12</v>
      </c>
      <c r="GP40" s="47">
        <f t="shared" si="307"/>
        <v>0</v>
      </c>
      <c r="GQ40" s="41">
        <v>1.73</v>
      </c>
      <c r="GR40" s="31">
        <v>2469.3</v>
      </c>
      <c r="GS40" s="31">
        <v>12</v>
      </c>
      <c r="GT40" s="47">
        <f t="shared" si="308"/>
        <v>51262.668000000005</v>
      </c>
      <c r="GU40" s="41">
        <v>0</v>
      </c>
      <c r="GV40" s="31">
        <v>4255.3</v>
      </c>
      <c r="GW40" s="31">
        <v>12</v>
      </c>
      <c r="GX40" s="47">
        <f t="shared" si="309"/>
        <v>0</v>
      </c>
      <c r="GY40" s="41">
        <v>0</v>
      </c>
      <c r="GZ40" s="31">
        <v>3617</v>
      </c>
      <c r="HA40" s="31">
        <v>12</v>
      </c>
      <c r="HB40" s="47">
        <f t="shared" si="310"/>
        <v>0</v>
      </c>
      <c r="HC40" s="41">
        <v>1.97</v>
      </c>
      <c r="HD40" s="31">
        <v>4963.38</v>
      </c>
      <c r="HE40" s="31">
        <v>12</v>
      </c>
      <c r="HF40" s="47">
        <f t="shared" si="311"/>
        <v>117334.3032</v>
      </c>
      <c r="HG40" s="41">
        <v>0</v>
      </c>
      <c r="HH40" s="31">
        <v>4257.8</v>
      </c>
      <c r="HI40" s="31">
        <v>12</v>
      </c>
      <c r="HJ40" s="47">
        <f t="shared" si="312"/>
        <v>0</v>
      </c>
      <c r="HK40" s="41">
        <v>0</v>
      </c>
      <c r="HL40" s="41">
        <v>0</v>
      </c>
      <c r="HM40" s="47">
        <f t="shared" si="313"/>
        <v>2355121.7436</v>
      </c>
      <c r="HN40" s="41">
        <v>0</v>
      </c>
      <c r="HO40" s="41">
        <v>0</v>
      </c>
    </row>
    <row r="41" spans="1:223" ht="24" customHeight="1">
      <c r="A41" s="44" t="s">
        <v>145</v>
      </c>
      <c r="B41" s="44">
        <v>0.17</v>
      </c>
      <c r="C41" s="40">
        <v>4820.52</v>
      </c>
      <c r="D41" s="40">
        <v>12</v>
      </c>
      <c r="E41" s="62">
        <f t="shared" si="265"/>
        <v>9833.860800000002</v>
      </c>
      <c r="F41" s="41">
        <v>0.16</v>
      </c>
      <c r="G41" s="53">
        <v>6561.5</v>
      </c>
      <c r="H41" s="16">
        <v>12</v>
      </c>
      <c r="I41" s="47">
        <f t="shared" si="266"/>
        <v>12598.079999999998</v>
      </c>
      <c r="J41" s="41">
        <v>0.09</v>
      </c>
      <c r="K41" s="16">
        <v>12857.9</v>
      </c>
      <c r="L41" s="16">
        <v>12</v>
      </c>
      <c r="M41" s="16">
        <f t="shared" si="215"/>
        <v>13886.532</v>
      </c>
      <c r="N41" s="41">
        <v>0</v>
      </c>
      <c r="O41" s="16">
        <v>6232.43</v>
      </c>
      <c r="P41" s="16">
        <v>12</v>
      </c>
      <c r="Q41" s="16">
        <f t="shared" si="216"/>
        <v>0</v>
      </c>
      <c r="R41" s="41">
        <v>0.11</v>
      </c>
      <c r="S41" s="16">
        <v>8677.7</v>
      </c>
      <c r="T41" s="16">
        <v>12</v>
      </c>
      <c r="U41" s="31">
        <f t="shared" si="3"/>
        <v>11454.564000000002</v>
      </c>
      <c r="V41" s="41">
        <v>0</v>
      </c>
      <c r="W41" s="16">
        <v>4261</v>
      </c>
      <c r="X41" s="16">
        <v>12</v>
      </c>
      <c r="Y41" s="31">
        <f t="shared" si="4"/>
        <v>0</v>
      </c>
      <c r="Z41" s="41">
        <v>0.3</v>
      </c>
      <c r="AA41" s="16">
        <v>1932.8</v>
      </c>
      <c r="AB41" s="16">
        <v>12</v>
      </c>
      <c r="AC41" s="31">
        <f t="shared" si="217"/>
        <v>6958.079999999999</v>
      </c>
      <c r="AD41" s="41">
        <v>0</v>
      </c>
      <c r="AE41" s="16">
        <v>5596.7</v>
      </c>
      <c r="AF41" s="16">
        <v>12</v>
      </c>
      <c r="AG41" s="16">
        <f t="shared" si="267"/>
        <v>0</v>
      </c>
      <c r="AH41" s="41">
        <v>0</v>
      </c>
      <c r="AI41" s="31">
        <v>4439</v>
      </c>
      <c r="AJ41" s="31">
        <v>12</v>
      </c>
      <c r="AK41" s="31">
        <f t="shared" si="219"/>
        <v>0</v>
      </c>
      <c r="AL41" s="41">
        <v>0.1</v>
      </c>
      <c r="AM41" s="16">
        <v>7476.1</v>
      </c>
      <c r="AN41" s="16">
        <v>12</v>
      </c>
      <c r="AO41" s="16">
        <f t="shared" si="268"/>
        <v>8971.320000000002</v>
      </c>
      <c r="AP41" s="41">
        <v>0.09</v>
      </c>
      <c r="AQ41" s="16">
        <v>3592.72</v>
      </c>
      <c r="AR41" s="16">
        <v>12</v>
      </c>
      <c r="AS41" s="41">
        <f t="shared" si="269"/>
        <v>3880.1375999999996</v>
      </c>
      <c r="AT41" s="41">
        <v>0</v>
      </c>
      <c r="AU41" s="31">
        <v>2415.5</v>
      </c>
      <c r="AV41" s="31">
        <v>12</v>
      </c>
      <c r="AW41" s="47">
        <f t="shared" si="270"/>
        <v>0</v>
      </c>
      <c r="AX41" s="41">
        <v>0</v>
      </c>
      <c r="AY41" s="31">
        <v>2113.6</v>
      </c>
      <c r="AZ41" s="31">
        <v>12</v>
      </c>
      <c r="BA41" s="47">
        <f t="shared" si="271"/>
        <v>0</v>
      </c>
      <c r="BB41" s="41">
        <v>0</v>
      </c>
      <c r="BC41" s="31">
        <v>4420.42</v>
      </c>
      <c r="BD41" s="31">
        <v>12</v>
      </c>
      <c r="BE41" s="47">
        <f t="shared" si="272"/>
        <v>0</v>
      </c>
      <c r="BF41" s="41">
        <v>0</v>
      </c>
      <c r="BG41" s="31">
        <v>2466.32</v>
      </c>
      <c r="BH41" s="31">
        <v>12</v>
      </c>
      <c r="BI41" s="47">
        <f t="shared" si="273"/>
        <v>0</v>
      </c>
      <c r="BJ41" s="41">
        <v>0</v>
      </c>
      <c r="BK41" s="31">
        <v>4344.7</v>
      </c>
      <c r="BL41" s="31">
        <v>12</v>
      </c>
      <c r="BM41" s="47">
        <f t="shared" si="274"/>
        <v>0</v>
      </c>
      <c r="BN41" s="41">
        <v>0.24</v>
      </c>
      <c r="BO41" s="31">
        <v>4299.57</v>
      </c>
      <c r="BP41" s="31">
        <v>12</v>
      </c>
      <c r="BQ41" s="47">
        <f t="shared" si="275"/>
        <v>12382.761599999998</v>
      </c>
      <c r="BR41" s="30"/>
      <c r="BS41" s="41">
        <v>0</v>
      </c>
      <c r="BT41" s="31">
        <v>5278.3</v>
      </c>
      <c r="BU41" s="31">
        <v>12</v>
      </c>
      <c r="BV41" s="47">
        <f t="shared" si="276"/>
        <v>0</v>
      </c>
      <c r="BW41" s="41">
        <v>0.14</v>
      </c>
      <c r="BX41" s="31">
        <v>3487.3</v>
      </c>
      <c r="BY41" s="31">
        <v>12</v>
      </c>
      <c r="BZ41" s="47">
        <f t="shared" si="277"/>
        <v>5858.664000000002</v>
      </c>
      <c r="CA41" s="41">
        <v>0</v>
      </c>
      <c r="CB41" s="31">
        <v>4497.03</v>
      </c>
      <c r="CC41" s="31">
        <v>12</v>
      </c>
      <c r="CD41" s="47">
        <f t="shared" si="278"/>
        <v>0</v>
      </c>
      <c r="CE41" s="41">
        <v>0.15</v>
      </c>
      <c r="CF41" s="31">
        <v>2657.75</v>
      </c>
      <c r="CG41" s="31">
        <v>12</v>
      </c>
      <c r="CH41" s="47">
        <f t="shared" si="279"/>
        <v>4783.95</v>
      </c>
      <c r="CI41" s="41">
        <v>0.12</v>
      </c>
      <c r="CJ41" s="31">
        <v>8926.25</v>
      </c>
      <c r="CK41" s="31">
        <v>12</v>
      </c>
      <c r="CL41" s="47">
        <f t="shared" si="280"/>
        <v>12853.8</v>
      </c>
      <c r="CM41" s="41">
        <v>0.09</v>
      </c>
      <c r="CN41" s="31">
        <v>4367.5</v>
      </c>
      <c r="CO41" s="31">
        <v>12</v>
      </c>
      <c r="CP41" s="47">
        <f t="shared" si="281"/>
        <v>4716.9</v>
      </c>
      <c r="CQ41" s="41">
        <v>0.3</v>
      </c>
      <c r="CR41" s="31">
        <v>2519.2</v>
      </c>
      <c r="CS41" s="31">
        <v>12</v>
      </c>
      <c r="CT41" s="47">
        <f t="shared" si="282"/>
        <v>9069.119999999999</v>
      </c>
      <c r="CU41" s="41">
        <v>0.39</v>
      </c>
      <c r="CV41" s="31">
        <v>2750.66</v>
      </c>
      <c r="CW41" s="31">
        <v>12</v>
      </c>
      <c r="CX41" s="47">
        <f t="shared" si="283"/>
        <v>12873.0888</v>
      </c>
      <c r="CY41" s="41">
        <v>0</v>
      </c>
      <c r="CZ41" s="31">
        <v>2386.8</v>
      </c>
      <c r="DA41" s="31">
        <v>12</v>
      </c>
      <c r="DB41" s="47">
        <f t="shared" si="284"/>
        <v>0</v>
      </c>
      <c r="DC41" s="41">
        <v>0</v>
      </c>
      <c r="DD41" s="31">
        <v>2765.5</v>
      </c>
      <c r="DE41" s="31">
        <v>12</v>
      </c>
      <c r="DF41" s="47">
        <f t="shared" si="285"/>
        <v>0</v>
      </c>
      <c r="DG41" s="41">
        <v>0</v>
      </c>
      <c r="DH41" s="31">
        <v>3354.75</v>
      </c>
      <c r="DI41" s="31">
        <v>12</v>
      </c>
      <c r="DJ41" s="47">
        <f t="shared" si="286"/>
        <v>0</v>
      </c>
      <c r="DK41" s="41">
        <v>0.08</v>
      </c>
      <c r="DL41" s="31">
        <v>4983.22</v>
      </c>
      <c r="DM41" s="31">
        <v>12</v>
      </c>
      <c r="DN41" s="47">
        <f t="shared" si="287"/>
        <v>4783.8912</v>
      </c>
      <c r="DO41" s="41">
        <v>0.17</v>
      </c>
      <c r="DP41" s="31">
        <v>5714.22</v>
      </c>
      <c r="DQ41" s="31">
        <v>12</v>
      </c>
      <c r="DR41" s="47">
        <f t="shared" si="288"/>
        <v>11657.008800000001</v>
      </c>
      <c r="DS41" s="41">
        <v>0</v>
      </c>
      <c r="DT41" s="31">
        <v>5589.4</v>
      </c>
      <c r="DU41" s="31">
        <v>12</v>
      </c>
      <c r="DV41" s="47">
        <f t="shared" si="289"/>
        <v>0</v>
      </c>
      <c r="DW41" s="41">
        <v>0.2</v>
      </c>
      <c r="DX41" s="31">
        <v>5178.32</v>
      </c>
      <c r="DY41" s="31">
        <v>12</v>
      </c>
      <c r="DZ41" s="47">
        <f t="shared" si="290"/>
        <v>12427.968</v>
      </c>
      <c r="EA41" s="41">
        <v>0</v>
      </c>
      <c r="EB41" s="31">
        <v>5894.35</v>
      </c>
      <c r="EC41" s="31">
        <v>12</v>
      </c>
      <c r="ED41" s="47">
        <f t="shared" si="291"/>
        <v>0</v>
      </c>
      <c r="EE41" s="41">
        <v>0</v>
      </c>
      <c r="EF41" s="31">
        <v>4968.25</v>
      </c>
      <c r="EG41" s="31">
        <v>12</v>
      </c>
      <c r="EH41" s="47">
        <f t="shared" si="292"/>
        <v>0</v>
      </c>
      <c r="EI41" s="41">
        <v>0.35</v>
      </c>
      <c r="EJ41" s="31">
        <v>2474.5</v>
      </c>
      <c r="EK41" s="31">
        <v>12</v>
      </c>
      <c r="EL41" s="47">
        <f t="shared" si="293"/>
        <v>10392.9</v>
      </c>
      <c r="EM41" s="41">
        <v>0</v>
      </c>
      <c r="EN41" s="31">
        <v>901.3</v>
      </c>
      <c r="EO41" s="31">
        <v>12</v>
      </c>
      <c r="EP41" s="47">
        <f t="shared" si="294"/>
        <v>0</v>
      </c>
      <c r="EQ41" s="41">
        <v>0</v>
      </c>
      <c r="ER41" s="31">
        <v>2856.14</v>
      </c>
      <c r="ES41" s="31">
        <v>12</v>
      </c>
      <c r="ET41" s="47">
        <f t="shared" si="295"/>
        <v>0</v>
      </c>
      <c r="EU41" s="41">
        <v>0</v>
      </c>
      <c r="EV41" s="31">
        <v>2873.59</v>
      </c>
      <c r="EW41" s="31">
        <v>12</v>
      </c>
      <c r="EX41" s="47">
        <f t="shared" si="296"/>
        <v>0</v>
      </c>
      <c r="EY41" s="41">
        <v>0</v>
      </c>
      <c r="EZ41" s="31">
        <v>4438.2</v>
      </c>
      <c r="FA41" s="31">
        <v>12</v>
      </c>
      <c r="FB41" s="47">
        <f t="shared" si="297"/>
        <v>0</v>
      </c>
      <c r="FC41" s="41">
        <v>0.14</v>
      </c>
      <c r="FD41" s="31">
        <v>2534.6</v>
      </c>
      <c r="FE41" s="31">
        <v>12</v>
      </c>
      <c r="FF41" s="47">
        <f t="shared" si="298"/>
        <v>4258.128</v>
      </c>
      <c r="FG41" s="41">
        <v>0.14</v>
      </c>
      <c r="FH41" s="31">
        <v>2510.94</v>
      </c>
      <c r="FI41" s="31">
        <v>12</v>
      </c>
      <c r="FJ41" s="47">
        <f t="shared" si="299"/>
        <v>4218.3792</v>
      </c>
      <c r="FK41" s="41">
        <v>0</v>
      </c>
      <c r="FL41" s="31">
        <v>4369.79</v>
      </c>
      <c r="FM41" s="31">
        <v>12</v>
      </c>
      <c r="FN41" s="47">
        <f t="shared" si="300"/>
        <v>0</v>
      </c>
      <c r="FO41" s="41">
        <v>0</v>
      </c>
      <c r="FP41" s="31">
        <v>2973.08</v>
      </c>
      <c r="FQ41" s="31">
        <v>12</v>
      </c>
      <c r="FR41" s="47">
        <f t="shared" si="301"/>
        <v>0</v>
      </c>
      <c r="FS41" s="41">
        <v>0.2</v>
      </c>
      <c r="FT41" s="31">
        <v>4959.94</v>
      </c>
      <c r="FU41" s="31">
        <v>12</v>
      </c>
      <c r="FV41" s="47">
        <f t="shared" si="302"/>
        <v>11903.856</v>
      </c>
      <c r="FW41" s="41">
        <v>0.22</v>
      </c>
      <c r="FX41" s="31">
        <v>4202.39</v>
      </c>
      <c r="FY41" s="31">
        <v>12</v>
      </c>
      <c r="FZ41" s="47">
        <f t="shared" si="303"/>
        <v>11094.309600000002</v>
      </c>
      <c r="GA41" s="41">
        <v>0.09</v>
      </c>
      <c r="GB41" s="31">
        <v>5058.1</v>
      </c>
      <c r="GC41" s="31">
        <v>12</v>
      </c>
      <c r="GD41" s="47">
        <f t="shared" si="304"/>
        <v>5462.7480000000005</v>
      </c>
      <c r="GE41" s="41">
        <v>0.17</v>
      </c>
      <c r="GF41" s="31">
        <v>3506.6</v>
      </c>
      <c r="GG41" s="31">
        <v>12</v>
      </c>
      <c r="GH41" s="47">
        <f t="shared" si="305"/>
        <v>7153.464</v>
      </c>
      <c r="GI41" s="41">
        <v>0</v>
      </c>
      <c r="GJ41" s="31">
        <v>5061.53</v>
      </c>
      <c r="GK41" s="31">
        <v>12</v>
      </c>
      <c r="GL41" s="47">
        <f t="shared" si="306"/>
        <v>0</v>
      </c>
      <c r="GM41" s="41">
        <v>0</v>
      </c>
      <c r="GN41" s="31">
        <v>4373.5</v>
      </c>
      <c r="GO41" s="31">
        <v>12</v>
      </c>
      <c r="GP41" s="47">
        <f t="shared" si="307"/>
        <v>0</v>
      </c>
      <c r="GQ41" s="41">
        <v>0.14</v>
      </c>
      <c r="GR41" s="31">
        <v>2469.3</v>
      </c>
      <c r="GS41" s="31">
        <v>12</v>
      </c>
      <c r="GT41" s="47">
        <f t="shared" si="308"/>
        <v>4148.424000000001</v>
      </c>
      <c r="GU41" s="41">
        <v>0</v>
      </c>
      <c r="GV41" s="31">
        <v>4255.3</v>
      </c>
      <c r="GW41" s="31">
        <v>12</v>
      </c>
      <c r="GX41" s="47">
        <f t="shared" si="309"/>
        <v>0</v>
      </c>
      <c r="GY41" s="41">
        <v>0</v>
      </c>
      <c r="GZ41" s="31">
        <v>3617</v>
      </c>
      <c r="HA41" s="31">
        <v>12</v>
      </c>
      <c r="HB41" s="47">
        <f t="shared" si="310"/>
        <v>0</v>
      </c>
      <c r="HC41" s="41">
        <v>0.09</v>
      </c>
      <c r="HD41" s="31">
        <v>4963.38</v>
      </c>
      <c r="HE41" s="31">
        <v>12</v>
      </c>
      <c r="HF41" s="47">
        <f t="shared" si="311"/>
        <v>5360.4504</v>
      </c>
      <c r="HG41" s="41">
        <v>0</v>
      </c>
      <c r="HH41" s="31">
        <v>4257.8</v>
      </c>
      <c r="HI41" s="31">
        <v>12</v>
      </c>
      <c r="HJ41" s="47">
        <f t="shared" si="312"/>
        <v>0</v>
      </c>
      <c r="HK41" s="41">
        <v>0</v>
      </c>
      <c r="HL41" s="41">
        <v>0</v>
      </c>
      <c r="HM41" s="47">
        <f t="shared" si="313"/>
        <v>222982.38599999997</v>
      </c>
      <c r="HN41" s="41">
        <v>0</v>
      </c>
      <c r="HO41" s="41">
        <v>0</v>
      </c>
    </row>
    <row r="42" spans="1:223" ht="15" customHeight="1">
      <c r="A42" s="44" t="s">
        <v>146</v>
      </c>
      <c r="B42" s="44">
        <v>0</v>
      </c>
      <c r="C42" s="40">
        <v>4820.52</v>
      </c>
      <c r="D42" s="40">
        <v>12</v>
      </c>
      <c r="E42" s="44">
        <f t="shared" si="265"/>
        <v>0</v>
      </c>
      <c r="F42" s="41">
        <v>0</v>
      </c>
      <c r="G42" s="53">
        <v>6561.5</v>
      </c>
      <c r="H42" s="16">
        <v>12</v>
      </c>
      <c r="I42" s="47">
        <f t="shared" si="266"/>
        <v>0</v>
      </c>
      <c r="J42" s="41">
        <f>F42*G42*H42</f>
        <v>0</v>
      </c>
      <c r="K42" s="16">
        <v>12857.9</v>
      </c>
      <c r="L42" s="16">
        <v>12</v>
      </c>
      <c r="M42" s="16">
        <f t="shared" si="215"/>
        <v>0</v>
      </c>
      <c r="N42" s="41">
        <v>0</v>
      </c>
      <c r="O42" s="16">
        <v>6232.43</v>
      </c>
      <c r="P42" s="16">
        <v>12</v>
      </c>
      <c r="Q42" s="16">
        <f t="shared" si="216"/>
        <v>0</v>
      </c>
      <c r="R42" s="41">
        <v>0</v>
      </c>
      <c r="S42" s="16">
        <v>8677.7</v>
      </c>
      <c r="T42" s="16">
        <v>12</v>
      </c>
      <c r="U42" s="31">
        <f t="shared" si="3"/>
        <v>0</v>
      </c>
      <c r="V42" s="41">
        <v>0</v>
      </c>
      <c r="W42" s="16">
        <v>4261</v>
      </c>
      <c r="X42" s="16">
        <v>12</v>
      </c>
      <c r="Y42" s="31">
        <f t="shared" si="4"/>
        <v>0</v>
      </c>
      <c r="Z42" s="41">
        <v>0</v>
      </c>
      <c r="AA42" s="16">
        <v>1932.8</v>
      </c>
      <c r="AB42" s="16">
        <v>12</v>
      </c>
      <c r="AC42" s="31">
        <f t="shared" si="217"/>
        <v>0</v>
      </c>
      <c r="AD42" s="41">
        <v>0</v>
      </c>
      <c r="AE42" s="16">
        <v>5596.7</v>
      </c>
      <c r="AF42" s="16">
        <v>12</v>
      </c>
      <c r="AG42" s="16">
        <f t="shared" si="267"/>
        <v>0</v>
      </c>
      <c r="AH42" s="41">
        <v>0</v>
      </c>
      <c r="AI42" s="31">
        <v>4439</v>
      </c>
      <c r="AJ42" s="31">
        <v>12</v>
      </c>
      <c r="AK42" s="31">
        <f t="shared" si="219"/>
        <v>0</v>
      </c>
      <c r="AL42" s="41">
        <v>0</v>
      </c>
      <c r="AM42" s="16">
        <v>7476.1</v>
      </c>
      <c r="AN42" s="16">
        <v>12</v>
      </c>
      <c r="AO42" s="16">
        <f t="shared" si="268"/>
        <v>0</v>
      </c>
      <c r="AP42" s="41">
        <v>0</v>
      </c>
      <c r="AQ42" s="16">
        <v>3592.72</v>
      </c>
      <c r="AR42" s="16">
        <v>12</v>
      </c>
      <c r="AS42" s="41">
        <f t="shared" si="269"/>
        <v>0</v>
      </c>
      <c r="AT42" s="41">
        <v>0</v>
      </c>
      <c r="AU42" s="31">
        <v>2415.5</v>
      </c>
      <c r="AV42" s="31">
        <v>12</v>
      </c>
      <c r="AW42" s="47">
        <f t="shared" si="270"/>
        <v>0</v>
      </c>
      <c r="AX42" s="41">
        <v>0</v>
      </c>
      <c r="AY42" s="31">
        <v>2113.6</v>
      </c>
      <c r="AZ42" s="31">
        <v>12</v>
      </c>
      <c r="BA42" s="47">
        <f t="shared" si="271"/>
        <v>0</v>
      </c>
      <c r="BB42" s="41">
        <v>0</v>
      </c>
      <c r="BC42" s="31">
        <v>4420.42</v>
      </c>
      <c r="BD42" s="31">
        <v>12</v>
      </c>
      <c r="BE42" s="47">
        <f t="shared" si="272"/>
        <v>0</v>
      </c>
      <c r="BF42" s="41">
        <v>0</v>
      </c>
      <c r="BG42" s="31">
        <v>2466.32</v>
      </c>
      <c r="BH42" s="31">
        <v>12</v>
      </c>
      <c r="BI42" s="47">
        <f t="shared" si="273"/>
        <v>0</v>
      </c>
      <c r="BJ42" s="41">
        <v>0</v>
      </c>
      <c r="BK42" s="31">
        <v>4344.7</v>
      </c>
      <c r="BL42" s="31">
        <v>12</v>
      </c>
      <c r="BM42" s="47">
        <f t="shared" si="274"/>
        <v>0</v>
      </c>
      <c r="BN42" s="41">
        <v>0</v>
      </c>
      <c r="BO42" s="31">
        <v>4299.57</v>
      </c>
      <c r="BP42" s="31">
        <v>12</v>
      </c>
      <c r="BQ42" s="47">
        <f t="shared" si="275"/>
        <v>0</v>
      </c>
      <c r="BR42" s="30"/>
      <c r="BS42" s="41">
        <v>0</v>
      </c>
      <c r="BT42" s="31">
        <v>5278.3</v>
      </c>
      <c r="BU42" s="31">
        <v>12</v>
      </c>
      <c r="BV42" s="47">
        <f t="shared" si="276"/>
        <v>0</v>
      </c>
      <c r="BW42" s="41">
        <v>0</v>
      </c>
      <c r="BX42" s="31">
        <v>3487.3</v>
      </c>
      <c r="BY42" s="31">
        <v>12</v>
      </c>
      <c r="BZ42" s="47">
        <f t="shared" si="277"/>
        <v>0</v>
      </c>
      <c r="CA42" s="41">
        <v>0</v>
      </c>
      <c r="CB42" s="31">
        <v>4497.03</v>
      </c>
      <c r="CC42" s="31">
        <v>12</v>
      </c>
      <c r="CD42" s="47">
        <f t="shared" si="278"/>
        <v>0</v>
      </c>
      <c r="CE42" s="41">
        <v>0</v>
      </c>
      <c r="CF42" s="31">
        <v>2657.75</v>
      </c>
      <c r="CG42" s="31">
        <v>12</v>
      </c>
      <c r="CH42" s="47">
        <f t="shared" si="279"/>
        <v>0</v>
      </c>
      <c r="CI42" s="41">
        <v>0</v>
      </c>
      <c r="CJ42" s="31">
        <v>8926.25</v>
      </c>
      <c r="CK42" s="31">
        <v>12</v>
      </c>
      <c r="CL42" s="47">
        <f t="shared" si="280"/>
        <v>0</v>
      </c>
      <c r="CM42" s="41">
        <v>0</v>
      </c>
      <c r="CN42" s="31">
        <v>4367.5</v>
      </c>
      <c r="CO42" s="31">
        <v>12</v>
      </c>
      <c r="CP42" s="47">
        <f t="shared" si="281"/>
        <v>0</v>
      </c>
      <c r="CQ42" s="41">
        <v>0</v>
      </c>
      <c r="CR42" s="31">
        <v>2519.2</v>
      </c>
      <c r="CS42" s="31">
        <v>12</v>
      </c>
      <c r="CT42" s="47">
        <f t="shared" si="282"/>
        <v>0</v>
      </c>
      <c r="CU42" s="41">
        <v>0</v>
      </c>
      <c r="CV42" s="31">
        <v>2750.66</v>
      </c>
      <c r="CW42" s="31">
        <v>12</v>
      </c>
      <c r="CX42" s="47">
        <f t="shared" si="283"/>
        <v>0</v>
      </c>
      <c r="CY42" s="41">
        <v>0</v>
      </c>
      <c r="CZ42" s="31">
        <v>2386.8</v>
      </c>
      <c r="DA42" s="31">
        <v>12</v>
      </c>
      <c r="DB42" s="47">
        <f t="shared" si="284"/>
        <v>0</v>
      </c>
      <c r="DC42" s="41">
        <v>0</v>
      </c>
      <c r="DD42" s="31">
        <v>2765.5</v>
      </c>
      <c r="DE42" s="31">
        <v>12</v>
      </c>
      <c r="DF42" s="47">
        <f t="shared" si="285"/>
        <v>0</v>
      </c>
      <c r="DG42" s="41">
        <v>0</v>
      </c>
      <c r="DH42" s="31">
        <v>3354.75</v>
      </c>
      <c r="DI42" s="31">
        <v>12</v>
      </c>
      <c r="DJ42" s="47">
        <f t="shared" si="286"/>
        <v>0</v>
      </c>
      <c r="DK42" s="41">
        <v>0</v>
      </c>
      <c r="DL42" s="31">
        <v>4983.22</v>
      </c>
      <c r="DM42" s="31">
        <v>12</v>
      </c>
      <c r="DN42" s="47">
        <f t="shared" si="287"/>
        <v>0</v>
      </c>
      <c r="DO42" s="41">
        <v>0</v>
      </c>
      <c r="DP42" s="31">
        <v>5714.22</v>
      </c>
      <c r="DQ42" s="31">
        <v>12</v>
      </c>
      <c r="DR42" s="47">
        <f t="shared" si="288"/>
        <v>0</v>
      </c>
      <c r="DS42" s="41">
        <v>0.38</v>
      </c>
      <c r="DT42" s="31">
        <v>5589.4</v>
      </c>
      <c r="DU42" s="31">
        <v>12</v>
      </c>
      <c r="DV42" s="47">
        <f t="shared" si="289"/>
        <v>25487.663999999997</v>
      </c>
      <c r="DW42" s="41">
        <v>0</v>
      </c>
      <c r="DX42" s="31">
        <v>5178.32</v>
      </c>
      <c r="DY42" s="31">
        <v>12</v>
      </c>
      <c r="DZ42" s="47">
        <f t="shared" si="290"/>
        <v>0</v>
      </c>
      <c r="EA42" s="41">
        <v>0</v>
      </c>
      <c r="EB42" s="31">
        <v>5894.35</v>
      </c>
      <c r="EC42" s="31">
        <v>12</v>
      </c>
      <c r="ED42" s="47">
        <f t="shared" si="291"/>
        <v>0</v>
      </c>
      <c r="EE42" s="41">
        <v>0</v>
      </c>
      <c r="EF42" s="31">
        <v>4968.25</v>
      </c>
      <c r="EG42" s="31">
        <v>12</v>
      </c>
      <c r="EH42" s="47">
        <f t="shared" si="292"/>
        <v>0</v>
      </c>
      <c r="EI42" s="41">
        <v>0</v>
      </c>
      <c r="EJ42" s="31">
        <v>2474.5</v>
      </c>
      <c r="EK42" s="31">
        <v>12</v>
      </c>
      <c r="EL42" s="47">
        <f t="shared" si="293"/>
        <v>0</v>
      </c>
      <c r="EM42" s="41">
        <v>0</v>
      </c>
      <c r="EN42" s="31">
        <v>901.3</v>
      </c>
      <c r="EO42" s="31">
        <v>12</v>
      </c>
      <c r="EP42" s="47">
        <f t="shared" si="294"/>
        <v>0</v>
      </c>
      <c r="EQ42" s="41">
        <v>0</v>
      </c>
      <c r="ER42" s="31">
        <v>2856.14</v>
      </c>
      <c r="ES42" s="31">
        <v>12</v>
      </c>
      <c r="ET42" s="47">
        <f t="shared" si="295"/>
        <v>0</v>
      </c>
      <c r="EU42" s="41">
        <v>0</v>
      </c>
      <c r="EV42" s="31">
        <v>2873.59</v>
      </c>
      <c r="EW42" s="31">
        <v>12</v>
      </c>
      <c r="EX42" s="47">
        <f t="shared" si="296"/>
        <v>0</v>
      </c>
      <c r="EY42" s="41">
        <v>0</v>
      </c>
      <c r="EZ42" s="31">
        <v>4438.2</v>
      </c>
      <c r="FA42" s="31">
        <v>12</v>
      </c>
      <c r="FB42" s="47">
        <f t="shared" si="297"/>
        <v>0</v>
      </c>
      <c r="FC42" s="41">
        <v>0</v>
      </c>
      <c r="FD42" s="31">
        <v>2534.6</v>
      </c>
      <c r="FE42" s="31">
        <v>12</v>
      </c>
      <c r="FF42" s="47">
        <f t="shared" si="298"/>
        <v>0</v>
      </c>
      <c r="FG42" s="41">
        <v>0</v>
      </c>
      <c r="FH42" s="31">
        <v>2510.94</v>
      </c>
      <c r="FI42" s="31">
        <v>12</v>
      </c>
      <c r="FJ42" s="47">
        <f t="shared" si="299"/>
        <v>0</v>
      </c>
      <c r="FK42" s="41">
        <v>0</v>
      </c>
      <c r="FL42" s="31">
        <v>4369.79</v>
      </c>
      <c r="FM42" s="31">
        <v>12</v>
      </c>
      <c r="FN42" s="47">
        <f t="shared" si="300"/>
        <v>0</v>
      </c>
      <c r="FO42" s="41">
        <v>0</v>
      </c>
      <c r="FP42" s="31">
        <v>2973.08</v>
      </c>
      <c r="FQ42" s="31">
        <v>12</v>
      </c>
      <c r="FR42" s="47">
        <f t="shared" si="301"/>
        <v>0</v>
      </c>
      <c r="FS42" s="41">
        <v>0</v>
      </c>
      <c r="FT42" s="31">
        <v>4959.94</v>
      </c>
      <c r="FU42" s="31">
        <v>12</v>
      </c>
      <c r="FV42" s="47">
        <f t="shared" si="302"/>
        <v>0</v>
      </c>
      <c r="FW42" s="41">
        <v>0</v>
      </c>
      <c r="FX42" s="31">
        <v>4202.39</v>
      </c>
      <c r="FY42" s="31">
        <v>12</v>
      </c>
      <c r="FZ42" s="47">
        <f t="shared" si="303"/>
        <v>0</v>
      </c>
      <c r="GA42" s="41">
        <v>0</v>
      </c>
      <c r="GB42" s="31">
        <v>5058.1</v>
      </c>
      <c r="GC42" s="31">
        <v>12</v>
      </c>
      <c r="GD42" s="47">
        <f t="shared" si="304"/>
        <v>0</v>
      </c>
      <c r="GE42" s="41">
        <v>0</v>
      </c>
      <c r="GF42" s="31">
        <v>3506.6</v>
      </c>
      <c r="GG42" s="31">
        <v>12</v>
      </c>
      <c r="GH42" s="47">
        <f t="shared" si="305"/>
        <v>0</v>
      </c>
      <c r="GI42" s="41">
        <v>0</v>
      </c>
      <c r="GJ42" s="31">
        <v>5061.53</v>
      </c>
      <c r="GK42" s="31">
        <v>12</v>
      </c>
      <c r="GL42" s="47">
        <f t="shared" si="306"/>
        <v>0</v>
      </c>
      <c r="GM42" s="41">
        <v>0</v>
      </c>
      <c r="GN42" s="31">
        <v>4373.5</v>
      </c>
      <c r="GO42" s="31">
        <v>12</v>
      </c>
      <c r="GP42" s="47">
        <f t="shared" si="307"/>
        <v>0</v>
      </c>
      <c r="GQ42" s="41">
        <v>0</v>
      </c>
      <c r="GR42" s="31">
        <v>2469.3</v>
      </c>
      <c r="GS42" s="31">
        <v>12</v>
      </c>
      <c r="GT42" s="47">
        <f t="shared" si="308"/>
        <v>0</v>
      </c>
      <c r="GU42" s="41">
        <v>0</v>
      </c>
      <c r="GV42" s="31">
        <v>4255.3</v>
      </c>
      <c r="GW42" s="31">
        <v>12</v>
      </c>
      <c r="GX42" s="47">
        <f t="shared" si="309"/>
        <v>0</v>
      </c>
      <c r="GY42" s="41">
        <v>0</v>
      </c>
      <c r="GZ42" s="31">
        <v>3617</v>
      </c>
      <c r="HA42" s="31">
        <v>12</v>
      </c>
      <c r="HB42" s="47">
        <f t="shared" si="310"/>
        <v>0</v>
      </c>
      <c r="HC42" s="41">
        <v>0</v>
      </c>
      <c r="HD42" s="31">
        <v>4963.38</v>
      </c>
      <c r="HE42" s="31">
        <v>12</v>
      </c>
      <c r="HF42" s="47">
        <f t="shared" si="311"/>
        <v>0</v>
      </c>
      <c r="HG42" s="41">
        <v>0</v>
      </c>
      <c r="HH42" s="31">
        <v>4257.8</v>
      </c>
      <c r="HI42" s="31">
        <v>12</v>
      </c>
      <c r="HJ42" s="47">
        <f t="shared" si="312"/>
        <v>0</v>
      </c>
      <c r="HK42" s="41">
        <v>0</v>
      </c>
      <c r="HL42" s="41">
        <v>0</v>
      </c>
      <c r="HM42" s="47">
        <f t="shared" si="313"/>
        <v>25487.663999999997</v>
      </c>
      <c r="HN42" s="41">
        <v>0</v>
      </c>
      <c r="HO42" s="41">
        <v>0</v>
      </c>
    </row>
    <row r="43" spans="1:223" ht="24.75" customHeight="1">
      <c r="A43" s="42" t="s">
        <v>213</v>
      </c>
      <c r="B43" s="45">
        <v>0</v>
      </c>
      <c r="C43" s="40">
        <v>4820.52</v>
      </c>
      <c r="D43" s="56">
        <v>12</v>
      </c>
      <c r="E43" s="57">
        <f t="shared" si="265"/>
        <v>0</v>
      </c>
      <c r="F43" s="43">
        <v>0</v>
      </c>
      <c r="G43" s="53">
        <v>6561.5</v>
      </c>
      <c r="H43" s="25">
        <v>12</v>
      </c>
      <c r="I43" s="43">
        <f t="shared" si="266"/>
        <v>0</v>
      </c>
      <c r="J43" s="43">
        <f>F43*G43*H43</f>
        <v>0</v>
      </c>
      <c r="K43" s="16">
        <v>12857.9</v>
      </c>
      <c r="L43" s="25">
        <v>12</v>
      </c>
      <c r="M43" s="25">
        <f t="shared" si="215"/>
        <v>0</v>
      </c>
      <c r="N43" s="43">
        <v>0</v>
      </c>
      <c r="O43" s="16">
        <v>6232.43</v>
      </c>
      <c r="P43" s="25">
        <v>12</v>
      </c>
      <c r="Q43" s="25">
        <f t="shared" si="216"/>
        <v>0</v>
      </c>
      <c r="R43" s="43">
        <v>0</v>
      </c>
      <c r="S43" s="16">
        <v>8677.7</v>
      </c>
      <c r="T43" s="25">
        <v>12</v>
      </c>
      <c r="U43" s="30">
        <f t="shared" si="3"/>
        <v>0</v>
      </c>
      <c r="V43" s="43">
        <v>0</v>
      </c>
      <c r="W43" s="16">
        <v>4261</v>
      </c>
      <c r="X43" s="25"/>
      <c r="Y43" s="30"/>
      <c r="Z43" s="43">
        <v>0</v>
      </c>
      <c r="AA43" s="16">
        <v>1932.8</v>
      </c>
      <c r="AB43" s="25"/>
      <c r="AC43" s="30"/>
      <c r="AD43" s="69">
        <v>1.966</v>
      </c>
      <c r="AE43" s="16">
        <v>5596.7</v>
      </c>
      <c r="AF43" s="16">
        <v>12</v>
      </c>
      <c r="AG43" s="65">
        <f t="shared" si="267"/>
        <v>132037.34639999998</v>
      </c>
      <c r="AH43" s="41"/>
      <c r="AI43" s="31"/>
      <c r="AJ43" s="31"/>
      <c r="AK43" s="31"/>
      <c r="AL43" s="41"/>
      <c r="AM43" s="16"/>
      <c r="AN43" s="16"/>
      <c r="AO43" s="16"/>
      <c r="AP43" s="41">
        <v>0</v>
      </c>
      <c r="AQ43" s="16">
        <v>3592.72</v>
      </c>
      <c r="AR43" s="16">
        <v>12</v>
      </c>
      <c r="AS43" s="41">
        <f t="shared" si="269"/>
        <v>0</v>
      </c>
      <c r="AT43" s="41">
        <v>0</v>
      </c>
      <c r="AU43" s="31">
        <v>2415.5</v>
      </c>
      <c r="AV43" s="31">
        <v>12</v>
      </c>
      <c r="AW43" s="43">
        <f t="shared" si="270"/>
        <v>0</v>
      </c>
      <c r="AX43" s="41">
        <v>0</v>
      </c>
      <c r="AY43" s="31">
        <v>2113.6</v>
      </c>
      <c r="AZ43" s="31">
        <v>12</v>
      </c>
      <c r="BA43" s="43">
        <f t="shared" si="271"/>
        <v>0</v>
      </c>
      <c r="BB43" s="41">
        <v>0</v>
      </c>
      <c r="BC43" s="31">
        <v>4420.42</v>
      </c>
      <c r="BD43" s="31">
        <v>12</v>
      </c>
      <c r="BE43" s="43">
        <f t="shared" si="272"/>
        <v>0</v>
      </c>
      <c r="BF43" s="41">
        <v>0</v>
      </c>
      <c r="BG43" s="31">
        <v>2466.32</v>
      </c>
      <c r="BH43" s="31">
        <v>12</v>
      </c>
      <c r="BI43" s="43">
        <f t="shared" si="273"/>
        <v>0</v>
      </c>
      <c r="BJ43" s="41">
        <v>0</v>
      </c>
      <c r="BK43" s="31">
        <v>4344.7</v>
      </c>
      <c r="BL43" s="31">
        <v>12</v>
      </c>
      <c r="BM43" s="43">
        <f t="shared" si="274"/>
        <v>0</v>
      </c>
      <c r="BN43" s="41">
        <v>0</v>
      </c>
      <c r="BO43" s="31">
        <v>4299.57</v>
      </c>
      <c r="BP43" s="31">
        <v>12</v>
      </c>
      <c r="BQ43" s="43">
        <f t="shared" si="275"/>
        <v>0</v>
      </c>
      <c r="BR43" s="30"/>
      <c r="BS43" s="41">
        <v>0</v>
      </c>
      <c r="BT43" s="31">
        <v>5278.3</v>
      </c>
      <c r="BU43" s="31">
        <v>12</v>
      </c>
      <c r="BV43" s="43">
        <f t="shared" si="276"/>
        <v>0</v>
      </c>
      <c r="BW43" s="41">
        <v>0</v>
      </c>
      <c r="BX43" s="31">
        <v>3487.3</v>
      </c>
      <c r="BY43" s="31">
        <v>12</v>
      </c>
      <c r="BZ43" s="43">
        <f t="shared" si="277"/>
        <v>0</v>
      </c>
      <c r="CA43" s="41">
        <v>0</v>
      </c>
      <c r="CB43" s="31">
        <v>4497.03</v>
      </c>
      <c r="CC43" s="31">
        <v>12</v>
      </c>
      <c r="CD43" s="43">
        <f t="shared" si="278"/>
        <v>0</v>
      </c>
      <c r="CE43" s="41">
        <v>0</v>
      </c>
      <c r="CF43" s="31">
        <v>2657.75</v>
      </c>
      <c r="CG43" s="31">
        <v>12</v>
      </c>
      <c r="CH43" s="43">
        <f t="shared" si="279"/>
        <v>0</v>
      </c>
      <c r="CI43" s="41">
        <v>0</v>
      </c>
      <c r="CJ43" s="31">
        <v>8926.25</v>
      </c>
      <c r="CK43" s="31">
        <v>12</v>
      </c>
      <c r="CL43" s="43">
        <f t="shared" si="280"/>
        <v>0</v>
      </c>
      <c r="CM43" s="41">
        <v>0</v>
      </c>
      <c r="CN43" s="31">
        <v>4367.5</v>
      </c>
      <c r="CO43" s="31">
        <v>12</v>
      </c>
      <c r="CP43" s="43">
        <f t="shared" si="281"/>
        <v>0</v>
      </c>
      <c r="CQ43" s="41">
        <v>0</v>
      </c>
      <c r="CR43" s="31">
        <v>2519.2</v>
      </c>
      <c r="CS43" s="31">
        <v>12</v>
      </c>
      <c r="CT43" s="43">
        <f t="shared" si="282"/>
        <v>0</v>
      </c>
      <c r="CU43" s="41">
        <v>0</v>
      </c>
      <c r="CV43" s="31">
        <v>2750.66</v>
      </c>
      <c r="CW43" s="31">
        <v>12</v>
      </c>
      <c r="CX43" s="43">
        <f t="shared" si="283"/>
        <v>0</v>
      </c>
      <c r="CY43" s="41">
        <v>0</v>
      </c>
      <c r="CZ43" s="31">
        <v>2386.8</v>
      </c>
      <c r="DA43" s="31">
        <v>12</v>
      </c>
      <c r="DB43" s="43">
        <f t="shared" si="284"/>
        <v>0</v>
      </c>
      <c r="DC43" s="41">
        <v>0</v>
      </c>
      <c r="DD43" s="31">
        <v>2765.5</v>
      </c>
      <c r="DE43" s="31">
        <v>12</v>
      </c>
      <c r="DF43" s="43">
        <f t="shared" si="285"/>
        <v>0</v>
      </c>
      <c r="DG43" s="41">
        <v>0</v>
      </c>
      <c r="DH43" s="31">
        <v>3354.75</v>
      </c>
      <c r="DI43" s="31">
        <v>12</v>
      </c>
      <c r="DJ43" s="43">
        <f t="shared" si="286"/>
        <v>0</v>
      </c>
      <c r="DK43" s="41">
        <v>0</v>
      </c>
      <c r="DL43" s="31">
        <v>4983.22</v>
      </c>
      <c r="DM43" s="31">
        <v>12</v>
      </c>
      <c r="DN43" s="43">
        <f t="shared" si="287"/>
        <v>0</v>
      </c>
      <c r="DO43" s="41">
        <v>0</v>
      </c>
      <c r="DP43" s="31">
        <v>5714.22</v>
      </c>
      <c r="DQ43" s="31">
        <v>12</v>
      </c>
      <c r="DR43" s="43">
        <f t="shared" si="288"/>
        <v>0</v>
      </c>
      <c r="DS43" s="41">
        <v>0</v>
      </c>
      <c r="DT43" s="31">
        <v>5589.4</v>
      </c>
      <c r="DU43" s="31">
        <v>12</v>
      </c>
      <c r="DV43" s="43">
        <f t="shared" si="289"/>
        <v>0</v>
      </c>
      <c r="DW43" s="41">
        <v>0</v>
      </c>
      <c r="DX43" s="31">
        <v>5178.32</v>
      </c>
      <c r="DY43" s="31">
        <v>12</v>
      </c>
      <c r="DZ43" s="43">
        <f t="shared" si="290"/>
        <v>0</v>
      </c>
      <c r="EA43" s="41">
        <v>0</v>
      </c>
      <c r="EB43" s="31">
        <v>5894.35</v>
      </c>
      <c r="EC43" s="31">
        <v>12</v>
      </c>
      <c r="ED43" s="43">
        <f t="shared" si="291"/>
        <v>0</v>
      </c>
      <c r="EE43" s="41">
        <v>0</v>
      </c>
      <c r="EF43" s="31">
        <v>4968.25</v>
      </c>
      <c r="EG43" s="31">
        <v>12</v>
      </c>
      <c r="EH43" s="43">
        <f t="shared" si="292"/>
        <v>0</v>
      </c>
      <c r="EI43" s="41">
        <v>0</v>
      </c>
      <c r="EJ43" s="31">
        <v>2832.1</v>
      </c>
      <c r="EK43" s="31">
        <v>12</v>
      </c>
      <c r="EL43" s="43">
        <f t="shared" si="293"/>
        <v>0</v>
      </c>
      <c r="EM43" s="41">
        <v>0</v>
      </c>
      <c r="EN43" s="31">
        <v>901.3</v>
      </c>
      <c r="EO43" s="31">
        <v>12</v>
      </c>
      <c r="EP43" s="43">
        <f t="shared" si="294"/>
        <v>0</v>
      </c>
      <c r="EQ43" s="41">
        <v>0</v>
      </c>
      <c r="ER43" s="31">
        <v>2856.14</v>
      </c>
      <c r="ES43" s="31">
        <v>12</v>
      </c>
      <c r="ET43" s="43">
        <f t="shared" si="295"/>
        <v>0</v>
      </c>
      <c r="EU43" s="41">
        <v>0</v>
      </c>
      <c r="EV43" s="31">
        <v>2873.59</v>
      </c>
      <c r="EW43" s="31">
        <v>12</v>
      </c>
      <c r="EX43" s="43">
        <f t="shared" si="296"/>
        <v>0</v>
      </c>
      <c r="EY43" s="41">
        <v>0</v>
      </c>
      <c r="EZ43" s="31">
        <v>4438.2</v>
      </c>
      <c r="FA43" s="31">
        <v>12</v>
      </c>
      <c r="FB43" s="43">
        <f t="shared" si="297"/>
        <v>0</v>
      </c>
      <c r="FC43" s="41">
        <v>0</v>
      </c>
      <c r="FD43" s="31">
        <v>2534.6</v>
      </c>
      <c r="FE43" s="31">
        <v>12</v>
      </c>
      <c r="FF43" s="43">
        <f t="shared" si="298"/>
        <v>0</v>
      </c>
      <c r="FG43" s="41">
        <v>0</v>
      </c>
      <c r="FH43" s="31">
        <v>2510.94</v>
      </c>
      <c r="FI43" s="31">
        <v>12</v>
      </c>
      <c r="FJ43" s="43">
        <f t="shared" si="299"/>
        <v>0</v>
      </c>
      <c r="FK43" s="41">
        <v>0</v>
      </c>
      <c r="FL43" s="31">
        <v>4369.79</v>
      </c>
      <c r="FM43" s="31">
        <v>12</v>
      </c>
      <c r="FN43" s="43">
        <f t="shared" si="300"/>
        <v>0</v>
      </c>
      <c r="FO43" s="41">
        <v>0</v>
      </c>
      <c r="FP43" s="31">
        <v>2973.08</v>
      </c>
      <c r="FQ43" s="31">
        <v>12</v>
      </c>
      <c r="FR43" s="43">
        <f t="shared" si="301"/>
        <v>0</v>
      </c>
      <c r="FS43" s="41">
        <v>0</v>
      </c>
      <c r="FT43" s="31">
        <v>4959.94</v>
      </c>
      <c r="FU43" s="31">
        <v>12</v>
      </c>
      <c r="FV43" s="43">
        <f t="shared" si="302"/>
        <v>0</v>
      </c>
      <c r="FW43" s="41">
        <v>0</v>
      </c>
      <c r="FX43" s="31">
        <v>4346.89</v>
      </c>
      <c r="FY43" s="31">
        <v>12</v>
      </c>
      <c r="FZ43" s="43">
        <f t="shared" si="303"/>
        <v>0</v>
      </c>
      <c r="GA43" s="41">
        <v>0</v>
      </c>
      <c r="GB43" s="31">
        <v>5058.1</v>
      </c>
      <c r="GC43" s="31">
        <v>12</v>
      </c>
      <c r="GD43" s="43">
        <f t="shared" si="304"/>
        <v>0</v>
      </c>
      <c r="GE43" s="41">
        <v>0</v>
      </c>
      <c r="GF43" s="31">
        <v>3506.6</v>
      </c>
      <c r="GG43" s="31">
        <v>12</v>
      </c>
      <c r="GH43" s="43">
        <f t="shared" si="305"/>
        <v>0</v>
      </c>
      <c r="GI43" s="41">
        <v>0</v>
      </c>
      <c r="GJ43" s="31">
        <v>5061.53</v>
      </c>
      <c r="GK43" s="31">
        <v>12</v>
      </c>
      <c r="GL43" s="43">
        <f t="shared" si="306"/>
        <v>0</v>
      </c>
      <c r="GM43" s="41">
        <v>0</v>
      </c>
      <c r="GN43" s="31">
        <v>4373.5</v>
      </c>
      <c r="GO43" s="31">
        <v>12</v>
      </c>
      <c r="GP43" s="43">
        <f t="shared" si="307"/>
        <v>0</v>
      </c>
      <c r="GQ43" s="41">
        <v>0</v>
      </c>
      <c r="GR43" s="31">
        <v>2469.3</v>
      </c>
      <c r="GS43" s="31">
        <v>12</v>
      </c>
      <c r="GT43" s="43">
        <f t="shared" si="308"/>
        <v>0</v>
      </c>
      <c r="GU43" s="41">
        <v>0</v>
      </c>
      <c r="GV43" s="31">
        <v>4255.3</v>
      </c>
      <c r="GW43" s="31">
        <v>12</v>
      </c>
      <c r="GX43" s="43">
        <f t="shared" si="309"/>
        <v>0</v>
      </c>
      <c r="GY43" s="41">
        <v>0</v>
      </c>
      <c r="GZ43" s="31">
        <v>3617</v>
      </c>
      <c r="HA43" s="31">
        <v>12</v>
      </c>
      <c r="HB43" s="43">
        <f t="shared" si="310"/>
        <v>0</v>
      </c>
      <c r="HC43" s="41">
        <v>0</v>
      </c>
      <c r="HD43" s="31">
        <v>4963.38</v>
      </c>
      <c r="HE43" s="31">
        <v>12</v>
      </c>
      <c r="HF43" s="43">
        <f t="shared" si="311"/>
        <v>0</v>
      </c>
      <c r="HG43" s="41">
        <v>0</v>
      </c>
      <c r="HH43" s="31">
        <v>4257.8</v>
      </c>
      <c r="HI43" s="31">
        <v>12</v>
      </c>
      <c r="HJ43" s="43">
        <f t="shared" si="312"/>
        <v>0</v>
      </c>
      <c r="HK43" s="41"/>
      <c r="HL43" s="41"/>
      <c r="HM43" s="46">
        <f t="shared" si="313"/>
        <v>132037.34639999998</v>
      </c>
      <c r="HN43" s="41"/>
      <c r="HO43" s="41"/>
    </row>
    <row r="44" spans="1:223" ht="18.75" customHeight="1">
      <c r="A44" s="45" t="s">
        <v>147</v>
      </c>
      <c r="B44" s="45">
        <v>2.9</v>
      </c>
      <c r="C44" s="40">
        <v>4820.52</v>
      </c>
      <c r="D44" s="40">
        <v>12</v>
      </c>
      <c r="E44" s="59">
        <f t="shared" si="265"/>
        <v>167754.09600000002</v>
      </c>
      <c r="F44" s="43">
        <v>4.3</v>
      </c>
      <c r="G44" s="53">
        <v>6561.5</v>
      </c>
      <c r="H44" s="16">
        <v>12</v>
      </c>
      <c r="I44" s="43">
        <f t="shared" si="266"/>
        <v>338573.39999999997</v>
      </c>
      <c r="J44" s="43">
        <v>2.2</v>
      </c>
      <c r="K44" s="16">
        <v>12857.9</v>
      </c>
      <c r="L44" s="16">
        <v>12</v>
      </c>
      <c r="M44" s="25">
        <f t="shared" si="215"/>
        <v>339448.56</v>
      </c>
      <c r="N44" s="43">
        <v>3</v>
      </c>
      <c r="O44" s="16">
        <v>6232.43</v>
      </c>
      <c r="P44" s="16">
        <v>12</v>
      </c>
      <c r="Q44" s="25">
        <f t="shared" si="216"/>
        <v>224367.48</v>
      </c>
      <c r="R44" s="43">
        <v>2.1</v>
      </c>
      <c r="S44" s="16">
        <v>8677.7</v>
      </c>
      <c r="T44" s="16">
        <v>12</v>
      </c>
      <c r="U44" s="30">
        <f t="shared" si="3"/>
        <v>218678.04000000004</v>
      </c>
      <c r="V44" s="43">
        <v>3</v>
      </c>
      <c r="W44" s="16">
        <v>4261</v>
      </c>
      <c r="X44" s="16">
        <v>12</v>
      </c>
      <c r="Y44" s="30">
        <f aca="true" t="shared" si="314" ref="Y44:Y50">V44*W44*X44</f>
        <v>153396</v>
      </c>
      <c r="Z44" s="43">
        <v>0.6</v>
      </c>
      <c r="AA44" s="16">
        <v>1932.8</v>
      </c>
      <c r="AB44" s="16">
        <v>12</v>
      </c>
      <c r="AC44" s="30">
        <f aca="true" t="shared" si="315" ref="AC44:AC50">Z44*AA44*AB44</f>
        <v>13916.159999999998</v>
      </c>
      <c r="AD44" s="43">
        <v>2.1</v>
      </c>
      <c r="AE44" s="16">
        <v>5596.7</v>
      </c>
      <c r="AF44" s="16">
        <v>12</v>
      </c>
      <c r="AG44" s="25">
        <f t="shared" si="267"/>
        <v>141036.84</v>
      </c>
      <c r="AH44" s="43">
        <v>3</v>
      </c>
      <c r="AI44" s="31">
        <v>4439</v>
      </c>
      <c r="AJ44" s="31">
        <v>12</v>
      </c>
      <c r="AK44" s="30">
        <f aca="true" t="shared" si="316" ref="AK44:AK50">AH44*AI44*AJ44</f>
        <v>159804</v>
      </c>
      <c r="AL44" s="43">
        <v>2</v>
      </c>
      <c r="AM44" s="16">
        <v>7476.1</v>
      </c>
      <c r="AN44" s="16">
        <v>12</v>
      </c>
      <c r="AO44" s="25">
        <f aca="true" t="shared" si="317" ref="AO44:AO49">AL44*AM44*AN44</f>
        <v>179426.40000000002</v>
      </c>
      <c r="AP44" s="43">
        <v>2.4</v>
      </c>
      <c r="AQ44" s="16">
        <v>3592.72</v>
      </c>
      <c r="AR44" s="16">
        <v>12</v>
      </c>
      <c r="AS44" s="43">
        <f t="shared" si="269"/>
        <v>103470.33599999998</v>
      </c>
      <c r="AT44" s="46">
        <v>4</v>
      </c>
      <c r="AU44" s="31">
        <v>2415.5</v>
      </c>
      <c r="AV44" s="31">
        <v>12</v>
      </c>
      <c r="AW44" s="46">
        <f t="shared" si="270"/>
        <v>115944</v>
      </c>
      <c r="AX44" s="46">
        <v>0.8</v>
      </c>
      <c r="AY44" s="31">
        <v>2113.6</v>
      </c>
      <c r="AZ44" s="31">
        <v>12</v>
      </c>
      <c r="BA44" s="46">
        <f t="shared" si="271"/>
        <v>20290.559999999998</v>
      </c>
      <c r="BB44" s="46">
        <v>2.5</v>
      </c>
      <c r="BC44" s="31">
        <v>4420.42</v>
      </c>
      <c r="BD44" s="31">
        <v>12</v>
      </c>
      <c r="BE44" s="46">
        <f t="shared" si="272"/>
        <v>132612.6</v>
      </c>
      <c r="BF44" s="46">
        <v>2.4</v>
      </c>
      <c r="BG44" s="31">
        <v>2466.32</v>
      </c>
      <c r="BH44" s="31">
        <v>12</v>
      </c>
      <c r="BI44" s="46">
        <f t="shared" si="273"/>
        <v>71030.016</v>
      </c>
      <c r="BJ44" s="46">
        <v>2.5</v>
      </c>
      <c r="BK44" s="31">
        <v>4344.7</v>
      </c>
      <c r="BL44" s="31">
        <v>12</v>
      </c>
      <c r="BM44" s="46">
        <f t="shared" si="274"/>
        <v>130340.99999999999</v>
      </c>
      <c r="BN44" s="46">
        <v>4</v>
      </c>
      <c r="BO44" s="31">
        <v>4299.57</v>
      </c>
      <c r="BP44" s="31">
        <v>12</v>
      </c>
      <c r="BQ44" s="46">
        <f t="shared" si="275"/>
        <v>206379.36</v>
      </c>
      <c r="BR44" s="30"/>
      <c r="BS44" s="46">
        <v>4</v>
      </c>
      <c r="BT44" s="31">
        <v>5278.3</v>
      </c>
      <c r="BU44" s="31">
        <v>12</v>
      </c>
      <c r="BV44" s="46">
        <f t="shared" si="276"/>
        <v>253358.40000000002</v>
      </c>
      <c r="BW44" s="46">
        <v>3</v>
      </c>
      <c r="BX44" s="31">
        <v>3487.3</v>
      </c>
      <c r="BY44" s="31">
        <v>12</v>
      </c>
      <c r="BZ44" s="46">
        <f t="shared" si="277"/>
        <v>125542.80000000002</v>
      </c>
      <c r="CA44" s="46">
        <v>5</v>
      </c>
      <c r="CB44" s="31">
        <v>4497.03</v>
      </c>
      <c r="CC44" s="31">
        <v>12</v>
      </c>
      <c r="CD44" s="46">
        <f t="shared" si="278"/>
        <v>269821.8</v>
      </c>
      <c r="CE44" s="46">
        <v>3</v>
      </c>
      <c r="CF44" s="31">
        <v>2657.75</v>
      </c>
      <c r="CG44" s="31">
        <v>12</v>
      </c>
      <c r="CH44" s="46">
        <f t="shared" si="279"/>
        <v>95679</v>
      </c>
      <c r="CI44" s="46">
        <v>3.1</v>
      </c>
      <c r="CJ44" s="31">
        <v>8926.25</v>
      </c>
      <c r="CK44" s="31">
        <v>12</v>
      </c>
      <c r="CL44" s="46">
        <f t="shared" si="280"/>
        <v>332056.5</v>
      </c>
      <c r="CM44" s="46">
        <v>3</v>
      </c>
      <c r="CN44" s="31">
        <v>4367.5</v>
      </c>
      <c r="CO44" s="31">
        <v>12</v>
      </c>
      <c r="CP44" s="46">
        <f t="shared" si="281"/>
        <v>157230</v>
      </c>
      <c r="CQ44" s="46">
        <v>3</v>
      </c>
      <c r="CR44" s="31">
        <v>2519.2</v>
      </c>
      <c r="CS44" s="31">
        <v>12</v>
      </c>
      <c r="CT44" s="46">
        <f t="shared" si="282"/>
        <v>90691.2</v>
      </c>
      <c r="CU44" s="46">
        <v>2.5</v>
      </c>
      <c r="CV44" s="31">
        <v>2750.66</v>
      </c>
      <c r="CW44" s="31">
        <v>12</v>
      </c>
      <c r="CX44" s="46">
        <f t="shared" si="283"/>
        <v>82519.79999999999</v>
      </c>
      <c r="CY44" s="46">
        <v>3</v>
      </c>
      <c r="CZ44" s="31">
        <v>2386.8</v>
      </c>
      <c r="DA44" s="31">
        <v>12</v>
      </c>
      <c r="DB44" s="46">
        <f t="shared" si="284"/>
        <v>85924.8</v>
      </c>
      <c r="DC44" s="46">
        <v>3</v>
      </c>
      <c r="DD44" s="31">
        <v>2765.5</v>
      </c>
      <c r="DE44" s="31">
        <v>12</v>
      </c>
      <c r="DF44" s="46">
        <f t="shared" si="285"/>
        <v>99558</v>
      </c>
      <c r="DG44" s="46">
        <v>2</v>
      </c>
      <c r="DH44" s="31">
        <v>3354.75</v>
      </c>
      <c r="DI44" s="31">
        <v>12</v>
      </c>
      <c r="DJ44" s="46">
        <f t="shared" si="286"/>
        <v>80514</v>
      </c>
      <c r="DK44" s="46">
        <v>3</v>
      </c>
      <c r="DL44" s="31">
        <v>4983.22</v>
      </c>
      <c r="DM44" s="31">
        <v>12</v>
      </c>
      <c r="DN44" s="46">
        <f t="shared" si="287"/>
        <v>179395.91999999998</v>
      </c>
      <c r="DO44" s="46">
        <v>3</v>
      </c>
      <c r="DP44" s="31">
        <v>5714.22</v>
      </c>
      <c r="DQ44" s="31">
        <v>12</v>
      </c>
      <c r="DR44" s="46">
        <f t="shared" si="288"/>
        <v>205711.91999999998</v>
      </c>
      <c r="DS44" s="46">
        <v>3</v>
      </c>
      <c r="DT44" s="31">
        <v>5589.4</v>
      </c>
      <c r="DU44" s="31">
        <v>12</v>
      </c>
      <c r="DV44" s="46">
        <f t="shared" si="289"/>
        <v>201218.39999999997</v>
      </c>
      <c r="DW44" s="46">
        <v>3</v>
      </c>
      <c r="DX44" s="31">
        <v>5178.32</v>
      </c>
      <c r="DY44" s="31">
        <v>12</v>
      </c>
      <c r="DZ44" s="46">
        <f t="shared" si="290"/>
        <v>186419.52</v>
      </c>
      <c r="EA44" s="46">
        <v>2.1</v>
      </c>
      <c r="EB44" s="31">
        <v>5894.35</v>
      </c>
      <c r="EC44" s="31">
        <v>12</v>
      </c>
      <c r="ED44" s="46">
        <f t="shared" si="291"/>
        <v>148537.62000000002</v>
      </c>
      <c r="EE44" s="46">
        <v>2.7</v>
      </c>
      <c r="EF44" s="31">
        <v>4968.25</v>
      </c>
      <c r="EG44" s="31">
        <v>12</v>
      </c>
      <c r="EH44" s="46">
        <f t="shared" si="292"/>
        <v>160971.30000000002</v>
      </c>
      <c r="EI44" s="46">
        <v>1</v>
      </c>
      <c r="EJ44" s="31">
        <v>2832.1</v>
      </c>
      <c r="EK44" s="31">
        <v>12</v>
      </c>
      <c r="EL44" s="46">
        <f t="shared" si="293"/>
        <v>33985.2</v>
      </c>
      <c r="EM44" s="46">
        <v>2.3</v>
      </c>
      <c r="EN44" s="31">
        <v>901.3</v>
      </c>
      <c r="EO44" s="31">
        <v>12</v>
      </c>
      <c r="EP44" s="46">
        <f t="shared" si="294"/>
        <v>24875.879999999994</v>
      </c>
      <c r="EQ44" s="46">
        <v>4</v>
      </c>
      <c r="ER44" s="31">
        <v>2856.14</v>
      </c>
      <c r="ES44" s="31">
        <v>12</v>
      </c>
      <c r="ET44" s="46">
        <f t="shared" si="295"/>
        <v>137094.72</v>
      </c>
      <c r="EU44" s="46">
        <v>3</v>
      </c>
      <c r="EV44" s="31">
        <v>2873.59</v>
      </c>
      <c r="EW44" s="31">
        <v>12</v>
      </c>
      <c r="EX44" s="46">
        <f t="shared" si="296"/>
        <v>103449.24</v>
      </c>
      <c r="EY44" s="46">
        <v>3</v>
      </c>
      <c r="EZ44" s="31">
        <v>4438.2</v>
      </c>
      <c r="FA44" s="31">
        <v>12</v>
      </c>
      <c r="FB44" s="46">
        <f t="shared" si="297"/>
        <v>159775.19999999998</v>
      </c>
      <c r="FC44" s="46">
        <v>3.3</v>
      </c>
      <c r="FD44" s="31">
        <v>2534.6</v>
      </c>
      <c r="FE44" s="31">
        <v>12</v>
      </c>
      <c r="FF44" s="46">
        <f t="shared" si="298"/>
        <v>100370.15999999999</v>
      </c>
      <c r="FG44" s="46">
        <v>2.5</v>
      </c>
      <c r="FH44" s="31">
        <v>2510.94</v>
      </c>
      <c r="FI44" s="31">
        <v>12</v>
      </c>
      <c r="FJ44" s="46">
        <f t="shared" si="299"/>
        <v>75328.2</v>
      </c>
      <c r="FK44" s="46">
        <v>3.1</v>
      </c>
      <c r="FL44" s="31">
        <v>4369.79</v>
      </c>
      <c r="FM44" s="31">
        <v>12</v>
      </c>
      <c r="FN44" s="46">
        <f t="shared" si="300"/>
        <v>162556.188</v>
      </c>
      <c r="FO44" s="46">
        <v>2.7</v>
      </c>
      <c r="FP44" s="31">
        <v>2973.08</v>
      </c>
      <c r="FQ44" s="31">
        <v>12</v>
      </c>
      <c r="FR44" s="46">
        <f t="shared" si="301"/>
        <v>96327.792</v>
      </c>
      <c r="FS44" s="46">
        <v>3</v>
      </c>
      <c r="FT44" s="31">
        <v>4959.94</v>
      </c>
      <c r="FU44" s="31">
        <v>12</v>
      </c>
      <c r="FV44" s="46">
        <f t="shared" si="302"/>
        <v>178557.84</v>
      </c>
      <c r="FW44" s="46">
        <v>3.1</v>
      </c>
      <c r="FX44" s="31">
        <v>4346.89</v>
      </c>
      <c r="FY44" s="31">
        <v>12</v>
      </c>
      <c r="FZ44" s="46">
        <f t="shared" si="303"/>
        <v>161704.30800000002</v>
      </c>
      <c r="GA44" s="46">
        <v>3</v>
      </c>
      <c r="GB44" s="31">
        <v>5058.1</v>
      </c>
      <c r="GC44" s="31">
        <v>12</v>
      </c>
      <c r="GD44" s="46">
        <f t="shared" si="304"/>
        <v>182091.6</v>
      </c>
      <c r="GE44" s="46">
        <v>2</v>
      </c>
      <c r="GF44" s="31">
        <v>3506.6</v>
      </c>
      <c r="GG44" s="31">
        <v>12</v>
      </c>
      <c r="GH44" s="46">
        <f t="shared" si="305"/>
        <v>84158.4</v>
      </c>
      <c r="GI44" s="46">
        <v>3</v>
      </c>
      <c r="GJ44" s="31">
        <v>5061.53</v>
      </c>
      <c r="GK44" s="31">
        <v>12</v>
      </c>
      <c r="GL44" s="46">
        <f t="shared" si="306"/>
        <v>182215.08000000002</v>
      </c>
      <c r="GM44" s="46">
        <v>1.6</v>
      </c>
      <c r="GN44" s="31">
        <v>4373.5</v>
      </c>
      <c r="GO44" s="31">
        <v>12</v>
      </c>
      <c r="GP44" s="46">
        <f t="shared" si="307"/>
        <v>83971.20000000001</v>
      </c>
      <c r="GQ44" s="46">
        <v>3.5</v>
      </c>
      <c r="GR44" s="31">
        <v>2469.3</v>
      </c>
      <c r="GS44" s="31">
        <v>12</v>
      </c>
      <c r="GT44" s="46">
        <f t="shared" si="308"/>
        <v>103710.6</v>
      </c>
      <c r="GU44" s="46">
        <v>1.7</v>
      </c>
      <c r="GV44" s="31">
        <v>4255.3</v>
      </c>
      <c r="GW44" s="31">
        <v>12</v>
      </c>
      <c r="GX44" s="46">
        <f t="shared" si="309"/>
        <v>86808.12000000001</v>
      </c>
      <c r="GY44" s="46">
        <v>2.5</v>
      </c>
      <c r="GZ44" s="31">
        <v>3617</v>
      </c>
      <c r="HA44" s="31">
        <v>12</v>
      </c>
      <c r="HB44" s="46">
        <f t="shared" si="310"/>
        <v>108510</v>
      </c>
      <c r="HC44" s="46">
        <v>3</v>
      </c>
      <c r="HD44" s="31">
        <v>4963.38</v>
      </c>
      <c r="HE44" s="31">
        <v>12</v>
      </c>
      <c r="HF44" s="46">
        <f t="shared" si="311"/>
        <v>178681.68</v>
      </c>
      <c r="HG44" s="46">
        <v>2.6</v>
      </c>
      <c r="HH44" s="31">
        <v>4257.8</v>
      </c>
      <c r="HI44" s="31">
        <v>12</v>
      </c>
      <c r="HJ44" s="46">
        <f t="shared" si="312"/>
        <v>132843.36000000002</v>
      </c>
      <c r="HK44" s="43"/>
      <c r="HL44" s="43"/>
      <c r="HM44" s="46">
        <f t="shared" si="313"/>
        <v>7848634.596</v>
      </c>
      <c r="HN44" s="43"/>
      <c r="HO44" s="43"/>
    </row>
    <row r="45" spans="1:223" ht="25.5" customHeight="1">
      <c r="A45" s="45" t="s">
        <v>148</v>
      </c>
      <c r="B45" s="45">
        <v>0</v>
      </c>
      <c r="C45" s="40">
        <v>4820.52</v>
      </c>
      <c r="D45" s="56">
        <v>12</v>
      </c>
      <c r="E45" s="45">
        <f t="shared" si="265"/>
        <v>0</v>
      </c>
      <c r="F45" s="43">
        <v>0</v>
      </c>
      <c r="G45" s="53">
        <v>6561.5</v>
      </c>
      <c r="H45" s="16">
        <v>12</v>
      </c>
      <c r="I45" s="43">
        <f t="shared" si="266"/>
        <v>0</v>
      </c>
      <c r="J45" s="43">
        <v>0</v>
      </c>
      <c r="K45" s="16">
        <v>12857.9</v>
      </c>
      <c r="L45" s="16">
        <v>12</v>
      </c>
      <c r="M45" s="16">
        <f t="shared" si="215"/>
        <v>0</v>
      </c>
      <c r="N45" s="43">
        <v>0</v>
      </c>
      <c r="O45" s="16">
        <v>6232.43</v>
      </c>
      <c r="P45" s="16">
        <v>12</v>
      </c>
      <c r="Q45" s="25">
        <f t="shared" si="216"/>
        <v>0</v>
      </c>
      <c r="R45" s="43">
        <v>0</v>
      </c>
      <c r="S45" s="16">
        <v>8677.7</v>
      </c>
      <c r="T45" s="16">
        <v>12</v>
      </c>
      <c r="U45" s="31">
        <f t="shared" si="3"/>
        <v>0</v>
      </c>
      <c r="V45" s="43">
        <v>0</v>
      </c>
      <c r="W45" s="16">
        <v>4261</v>
      </c>
      <c r="X45" s="16">
        <v>12</v>
      </c>
      <c r="Y45" s="31">
        <f t="shared" si="314"/>
        <v>0</v>
      </c>
      <c r="Z45" s="43">
        <v>1.29</v>
      </c>
      <c r="AA45" s="16">
        <v>1932.8</v>
      </c>
      <c r="AB45" s="16">
        <v>12</v>
      </c>
      <c r="AC45" s="30">
        <f t="shared" si="315"/>
        <v>29919.744</v>
      </c>
      <c r="AD45" s="43">
        <v>0</v>
      </c>
      <c r="AE45" s="16">
        <v>5596.7</v>
      </c>
      <c r="AF45" s="16">
        <v>12</v>
      </c>
      <c r="AG45" s="25">
        <f t="shared" si="267"/>
        <v>0</v>
      </c>
      <c r="AH45" s="43">
        <v>0</v>
      </c>
      <c r="AI45" s="31">
        <v>4439</v>
      </c>
      <c r="AJ45" s="31">
        <v>12</v>
      </c>
      <c r="AK45" s="30">
        <f t="shared" si="316"/>
        <v>0</v>
      </c>
      <c r="AL45" s="28">
        <v>0</v>
      </c>
      <c r="AM45" s="16">
        <v>7476.1</v>
      </c>
      <c r="AN45" s="16">
        <v>12</v>
      </c>
      <c r="AO45" s="25">
        <f t="shared" si="317"/>
        <v>0</v>
      </c>
      <c r="AP45" s="43">
        <v>0</v>
      </c>
      <c r="AQ45" s="16">
        <v>3592.72</v>
      </c>
      <c r="AR45" s="16">
        <v>12</v>
      </c>
      <c r="AS45" s="43">
        <f t="shared" si="269"/>
        <v>0</v>
      </c>
      <c r="AT45" s="43">
        <v>0</v>
      </c>
      <c r="AU45" s="31">
        <v>2415.5</v>
      </c>
      <c r="AV45" s="31">
        <v>12</v>
      </c>
      <c r="AW45" s="43">
        <f t="shared" si="270"/>
        <v>0</v>
      </c>
      <c r="AX45" s="43">
        <v>0</v>
      </c>
      <c r="AY45" s="31">
        <v>2113.6</v>
      </c>
      <c r="AZ45" s="31">
        <v>12</v>
      </c>
      <c r="BA45" s="43">
        <f t="shared" si="271"/>
        <v>0</v>
      </c>
      <c r="BB45" s="43">
        <v>0</v>
      </c>
      <c r="BC45" s="31">
        <v>4420.42</v>
      </c>
      <c r="BD45" s="31">
        <v>12</v>
      </c>
      <c r="BE45" s="43">
        <f t="shared" si="272"/>
        <v>0</v>
      </c>
      <c r="BF45" s="43">
        <v>0</v>
      </c>
      <c r="BG45" s="31">
        <v>2466.32</v>
      </c>
      <c r="BH45" s="31">
        <v>12</v>
      </c>
      <c r="BI45" s="43">
        <f t="shared" si="273"/>
        <v>0</v>
      </c>
      <c r="BJ45" s="43">
        <v>0</v>
      </c>
      <c r="BK45" s="31">
        <v>4344.7</v>
      </c>
      <c r="BL45" s="31">
        <v>12</v>
      </c>
      <c r="BM45" s="43">
        <f t="shared" si="274"/>
        <v>0</v>
      </c>
      <c r="BN45" s="43">
        <v>0</v>
      </c>
      <c r="BO45" s="31">
        <v>4299.57</v>
      </c>
      <c r="BP45" s="31">
        <v>12</v>
      </c>
      <c r="BQ45" s="43">
        <f t="shared" si="275"/>
        <v>0</v>
      </c>
      <c r="BR45" s="30"/>
      <c r="BS45" s="43">
        <v>0</v>
      </c>
      <c r="BT45" s="31">
        <v>5278.3</v>
      </c>
      <c r="BU45" s="31">
        <v>12</v>
      </c>
      <c r="BV45" s="43">
        <f t="shared" si="276"/>
        <v>0</v>
      </c>
      <c r="BW45" s="43">
        <v>0</v>
      </c>
      <c r="BX45" s="31">
        <v>3487.3</v>
      </c>
      <c r="BY45" s="31">
        <v>12</v>
      </c>
      <c r="BZ45" s="43">
        <f t="shared" si="277"/>
        <v>0</v>
      </c>
      <c r="CA45" s="43">
        <v>0</v>
      </c>
      <c r="CB45" s="31">
        <v>4497.03</v>
      </c>
      <c r="CC45" s="31">
        <v>12</v>
      </c>
      <c r="CD45" s="43">
        <f t="shared" si="278"/>
        <v>0</v>
      </c>
      <c r="CE45" s="43">
        <v>0</v>
      </c>
      <c r="CF45" s="31">
        <v>2657.75</v>
      </c>
      <c r="CG45" s="31">
        <v>12</v>
      </c>
      <c r="CH45" s="43">
        <f t="shared" si="279"/>
        <v>0</v>
      </c>
      <c r="CI45" s="43">
        <v>0</v>
      </c>
      <c r="CJ45" s="31">
        <v>8926.25</v>
      </c>
      <c r="CK45" s="31">
        <v>12</v>
      </c>
      <c r="CL45" s="43">
        <f t="shared" si="280"/>
        <v>0</v>
      </c>
      <c r="CM45" s="43">
        <v>0</v>
      </c>
      <c r="CN45" s="31">
        <v>4367.5</v>
      </c>
      <c r="CO45" s="31">
        <v>12</v>
      </c>
      <c r="CP45" s="43">
        <f t="shared" si="281"/>
        <v>0</v>
      </c>
      <c r="CQ45" s="43">
        <v>0</v>
      </c>
      <c r="CR45" s="31">
        <v>2519.2</v>
      </c>
      <c r="CS45" s="31">
        <v>12</v>
      </c>
      <c r="CT45" s="43">
        <f t="shared" si="282"/>
        <v>0</v>
      </c>
      <c r="CU45" s="43">
        <v>0</v>
      </c>
      <c r="CV45" s="31">
        <v>2750.66</v>
      </c>
      <c r="CW45" s="31">
        <v>12</v>
      </c>
      <c r="CX45" s="43">
        <f t="shared" si="283"/>
        <v>0</v>
      </c>
      <c r="CY45" s="43">
        <v>0</v>
      </c>
      <c r="CZ45" s="31">
        <v>2386.8</v>
      </c>
      <c r="DA45" s="31">
        <v>12</v>
      </c>
      <c r="DB45" s="43">
        <f t="shared" si="284"/>
        <v>0</v>
      </c>
      <c r="DC45" s="43">
        <v>0</v>
      </c>
      <c r="DD45" s="31">
        <v>2765.5</v>
      </c>
      <c r="DE45" s="31">
        <v>12</v>
      </c>
      <c r="DF45" s="43">
        <f t="shared" si="285"/>
        <v>0</v>
      </c>
      <c r="DG45" s="43">
        <v>0</v>
      </c>
      <c r="DH45" s="31">
        <v>3354.75</v>
      </c>
      <c r="DI45" s="31">
        <v>12</v>
      </c>
      <c r="DJ45" s="43">
        <f t="shared" si="286"/>
        <v>0</v>
      </c>
      <c r="DK45" s="43">
        <v>0</v>
      </c>
      <c r="DL45" s="31">
        <v>4983.22</v>
      </c>
      <c r="DM45" s="31">
        <v>12</v>
      </c>
      <c r="DN45" s="43">
        <f t="shared" si="287"/>
        <v>0</v>
      </c>
      <c r="DO45" s="43">
        <v>0</v>
      </c>
      <c r="DP45" s="31">
        <v>5714.22</v>
      </c>
      <c r="DQ45" s="31">
        <v>12</v>
      </c>
      <c r="DR45" s="43">
        <f t="shared" si="288"/>
        <v>0</v>
      </c>
      <c r="DS45" s="43">
        <v>0</v>
      </c>
      <c r="DT45" s="31">
        <v>5589.4</v>
      </c>
      <c r="DU45" s="31">
        <v>12</v>
      </c>
      <c r="DV45" s="43">
        <f t="shared" si="289"/>
        <v>0</v>
      </c>
      <c r="DW45" s="43">
        <v>0</v>
      </c>
      <c r="DX45" s="31">
        <v>5178.32</v>
      </c>
      <c r="DY45" s="31">
        <v>12</v>
      </c>
      <c r="DZ45" s="43">
        <f t="shared" si="290"/>
        <v>0</v>
      </c>
      <c r="EA45" s="43">
        <v>0</v>
      </c>
      <c r="EB45" s="31">
        <v>5894.35</v>
      </c>
      <c r="EC45" s="31">
        <v>12</v>
      </c>
      <c r="ED45" s="43">
        <f t="shared" si="291"/>
        <v>0</v>
      </c>
      <c r="EE45" s="43">
        <v>0</v>
      </c>
      <c r="EF45" s="31">
        <v>4968.25</v>
      </c>
      <c r="EG45" s="31">
        <v>12</v>
      </c>
      <c r="EH45" s="43">
        <f t="shared" si="292"/>
        <v>0</v>
      </c>
      <c r="EI45" s="43">
        <v>0</v>
      </c>
      <c r="EJ45" s="31">
        <v>2832.1</v>
      </c>
      <c r="EK45" s="31">
        <v>12</v>
      </c>
      <c r="EL45" s="43">
        <f t="shared" si="293"/>
        <v>0</v>
      </c>
      <c r="EM45" s="43">
        <v>0</v>
      </c>
      <c r="EN45" s="31">
        <v>901.3</v>
      </c>
      <c r="EO45" s="31">
        <v>12</v>
      </c>
      <c r="EP45" s="43">
        <f t="shared" si="294"/>
        <v>0</v>
      </c>
      <c r="EQ45" s="43">
        <v>0</v>
      </c>
      <c r="ER45" s="31">
        <v>2856.14</v>
      </c>
      <c r="ES45" s="31">
        <v>12</v>
      </c>
      <c r="ET45" s="43">
        <f t="shared" si="295"/>
        <v>0</v>
      </c>
      <c r="EU45" s="43">
        <v>0</v>
      </c>
      <c r="EV45" s="31">
        <v>2873.59</v>
      </c>
      <c r="EW45" s="31">
        <v>12</v>
      </c>
      <c r="EX45" s="43">
        <f t="shared" si="296"/>
        <v>0</v>
      </c>
      <c r="EY45" s="43">
        <v>0</v>
      </c>
      <c r="EZ45" s="31">
        <v>4438.2</v>
      </c>
      <c r="FA45" s="31">
        <v>12</v>
      </c>
      <c r="FB45" s="43">
        <f t="shared" si="297"/>
        <v>0</v>
      </c>
      <c r="FC45" s="43">
        <v>0</v>
      </c>
      <c r="FD45" s="31">
        <v>2534.6</v>
      </c>
      <c r="FE45" s="31">
        <v>12</v>
      </c>
      <c r="FF45" s="43">
        <f t="shared" si="298"/>
        <v>0</v>
      </c>
      <c r="FG45" s="43">
        <v>0</v>
      </c>
      <c r="FH45" s="31">
        <v>2510.94</v>
      </c>
      <c r="FI45" s="31">
        <v>12</v>
      </c>
      <c r="FJ45" s="43">
        <f t="shared" si="299"/>
        <v>0</v>
      </c>
      <c r="FK45" s="43">
        <v>0</v>
      </c>
      <c r="FL45" s="31">
        <v>4369.79</v>
      </c>
      <c r="FM45" s="31">
        <v>12</v>
      </c>
      <c r="FN45" s="43">
        <f t="shared" si="300"/>
        <v>0</v>
      </c>
      <c r="FO45" s="43">
        <v>0</v>
      </c>
      <c r="FP45" s="31">
        <v>2973.08</v>
      </c>
      <c r="FQ45" s="31">
        <v>12</v>
      </c>
      <c r="FR45" s="43">
        <f t="shared" si="301"/>
        <v>0</v>
      </c>
      <c r="FS45" s="43">
        <v>0</v>
      </c>
      <c r="FT45" s="31">
        <v>4959.94</v>
      </c>
      <c r="FU45" s="31">
        <v>12</v>
      </c>
      <c r="FV45" s="43">
        <f t="shared" si="302"/>
        <v>0</v>
      </c>
      <c r="FW45" s="43">
        <v>0</v>
      </c>
      <c r="FX45" s="31">
        <v>4346.89</v>
      </c>
      <c r="FY45" s="31">
        <v>12</v>
      </c>
      <c r="FZ45" s="43">
        <f t="shared" si="303"/>
        <v>0</v>
      </c>
      <c r="GA45" s="43">
        <v>0</v>
      </c>
      <c r="GB45" s="31">
        <v>5058.1</v>
      </c>
      <c r="GC45" s="31">
        <v>12</v>
      </c>
      <c r="GD45" s="43">
        <f t="shared" si="304"/>
        <v>0</v>
      </c>
      <c r="GE45" s="43">
        <v>0</v>
      </c>
      <c r="GF45" s="31">
        <v>3506.6</v>
      </c>
      <c r="GG45" s="31">
        <v>12</v>
      </c>
      <c r="GH45" s="43">
        <f t="shared" si="305"/>
        <v>0</v>
      </c>
      <c r="GI45" s="43">
        <v>0</v>
      </c>
      <c r="GJ45" s="31">
        <v>5061.53</v>
      </c>
      <c r="GK45" s="31">
        <v>12</v>
      </c>
      <c r="GL45" s="43">
        <f t="shared" si="306"/>
        <v>0</v>
      </c>
      <c r="GM45" s="43">
        <v>0</v>
      </c>
      <c r="GN45" s="31">
        <v>4373.5</v>
      </c>
      <c r="GO45" s="31">
        <v>12</v>
      </c>
      <c r="GP45" s="43">
        <f t="shared" si="307"/>
        <v>0</v>
      </c>
      <c r="GQ45" s="43">
        <v>0</v>
      </c>
      <c r="GR45" s="31">
        <v>2469.3</v>
      </c>
      <c r="GS45" s="31">
        <v>12</v>
      </c>
      <c r="GT45" s="43">
        <f t="shared" si="308"/>
        <v>0</v>
      </c>
      <c r="GU45" s="43">
        <v>0</v>
      </c>
      <c r="GV45" s="31">
        <v>4255.3</v>
      </c>
      <c r="GW45" s="31">
        <v>12</v>
      </c>
      <c r="GX45" s="43">
        <f t="shared" si="309"/>
        <v>0</v>
      </c>
      <c r="GY45" s="43">
        <v>0</v>
      </c>
      <c r="GZ45" s="31">
        <v>3617</v>
      </c>
      <c r="HA45" s="31">
        <v>12</v>
      </c>
      <c r="HB45" s="43">
        <f t="shared" si="310"/>
        <v>0</v>
      </c>
      <c r="HC45" s="43">
        <v>0</v>
      </c>
      <c r="HD45" s="31">
        <v>4963.38</v>
      </c>
      <c r="HE45" s="31">
        <v>12</v>
      </c>
      <c r="HF45" s="43">
        <f t="shared" si="311"/>
        <v>0</v>
      </c>
      <c r="HG45" s="43">
        <v>0</v>
      </c>
      <c r="HH45" s="31">
        <v>4257.8</v>
      </c>
      <c r="HI45" s="31">
        <v>12</v>
      </c>
      <c r="HJ45" s="43">
        <f t="shared" si="312"/>
        <v>0</v>
      </c>
      <c r="HK45" s="43">
        <v>0</v>
      </c>
      <c r="HL45" s="43">
        <v>0</v>
      </c>
      <c r="HM45" s="46">
        <f t="shared" si="313"/>
        <v>29919.744</v>
      </c>
      <c r="HN45" s="43">
        <v>0</v>
      </c>
      <c r="HO45" s="43">
        <v>0</v>
      </c>
    </row>
    <row r="46" spans="1:223" ht="28.5" customHeight="1">
      <c r="A46" s="45" t="s">
        <v>149</v>
      </c>
      <c r="B46" s="45">
        <v>0</v>
      </c>
      <c r="C46" s="40">
        <v>4820.52</v>
      </c>
      <c r="D46" s="56">
        <v>12</v>
      </c>
      <c r="E46" s="45">
        <f t="shared" si="265"/>
        <v>0</v>
      </c>
      <c r="F46" s="43">
        <v>0</v>
      </c>
      <c r="G46" s="53">
        <v>6561.5</v>
      </c>
      <c r="H46" s="16">
        <v>12</v>
      </c>
      <c r="I46" s="43">
        <f t="shared" si="266"/>
        <v>0</v>
      </c>
      <c r="J46" s="43">
        <v>0</v>
      </c>
      <c r="K46" s="16">
        <v>12857.9</v>
      </c>
      <c r="L46" s="16">
        <v>12</v>
      </c>
      <c r="M46" s="16">
        <f t="shared" si="215"/>
        <v>0</v>
      </c>
      <c r="N46" s="43">
        <v>0</v>
      </c>
      <c r="O46" s="16">
        <v>6232.43</v>
      </c>
      <c r="P46" s="16">
        <v>12</v>
      </c>
      <c r="Q46" s="25">
        <f t="shared" si="216"/>
        <v>0</v>
      </c>
      <c r="R46" s="43">
        <v>0</v>
      </c>
      <c r="S46" s="16">
        <v>8677.7</v>
      </c>
      <c r="T46" s="16">
        <v>12</v>
      </c>
      <c r="U46" s="31">
        <f t="shared" si="3"/>
        <v>0</v>
      </c>
      <c r="V46" s="43">
        <v>0</v>
      </c>
      <c r="W46" s="16">
        <v>4261</v>
      </c>
      <c r="X46" s="16">
        <v>12</v>
      </c>
      <c r="Y46" s="31">
        <f t="shared" si="314"/>
        <v>0</v>
      </c>
      <c r="Z46" s="43">
        <v>0.66</v>
      </c>
      <c r="AA46" s="16">
        <v>1932.8</v>
      </c>
      <c r="AB46" s="16">
        <v>12</v>
      </c>
      <c r="AC46" s="30">
        <f t="shared" si="315"/>
        <v>15307.776000000002</v>
      </c>
      <c r="AD46" s="43">
        <v>0</v>
      </c>
      <c r="AE46" s="16">
        <v>5596.7</v>
      </c>
      <c r="AF46" s="16">
        <v>12</v>
      </c>
      <c r="AG46" s="25">
        <f t="shared" si="267"/>
        <v>0</v>
      </c>
      <c r="AH46" s="43">
        <v>0</v>
      </c>
      <c r="AI46" s="31">
        <v>4439</v>
      </c>
      <c r="AJ46" s="31">
        <v>12</v>
      </c>
      <c r="AK46" s="30">
        <f t="shared" si="316"/>
        <v>0</v>
      </c>
      <c r="AL46" s="43">
        <v>0</v>
      </c>
      <c r="AM46" s="16">
        <v>7476.1</v>
      </c>
      <c r="AN46" s="16">
        <v>12</v>
      </c>
      <c r="AO46" s="25">
        <f t="shared" si="317"/>
        <v>0</v>
      </c>
      <c r="AP46" s="43">
        <v>0</v>
      </c>
      <c r="AQ46" s="16">
        <v>3592.72</v>
      </c>
      <c r="AR46" s="16">
        <v>12</v>
      </c>
      <c r="AS46" s="43">
        <f t="shared" si="269"/>
        <v>0</v>
      </c>
      <c r="AT46" s="43">
        <v>0</v>
      </c>
      <c r="AU46" s="31">
        <v>2415.5</v>
      </c>
      <c r="AV46" s="31">
        <v>12</v>
      </c>
      <c r="AW46" s="43">
        <f t="shared" si="270"/>
        <v>0</v>
      </c>
      <c r="AX46" s="43">
        <v>0</v>
      </c>
      <c r="AY46" s="31">
        <v>2113.6</v>
      </c>
      <c r="AZ46" s="31">
        <v>12</v>
      </c>
      <c r="BA46" s="43">
        <f t="shared" si="271"/>
        <v>0</v>
      </c>
      <c r="BB46" s="43">
        <v>0</v>
      </c>
      <c r="BC46" s="31">
        <v>4420.42</v>
      </c>
      <c r="BD46" s="31">
        <v>12</v>
      </c>
      <c r="BE46" s="43">
        <f t="shared" si="272"/>
        <v>0</v>
      </c>
      <c r="BF46" s="43">
        <v>0</v>
      </c>
      <c r="BG46" s="31">
        <v>2466.32</v>
      </c>
      <c r="BH46" s="31">
        <v>12</v>
      </c>
      <c r="BI46" s="43">
        <f t="shared" si="273"/>
        <v>0</v>
      </c>
      <c r="BJ46" s="43">
        <v>0</v>
      </c>
      <c r="BK46" s="31">
        <v>4344.7</v>
      </c>
      <c r="BL46" s="31">
        <v>12</v>
      </c>
      <c r="BM46" s="43">
        <f t="shared" si="274"/>
        <v>0</v>
      </c>
      <c r="BN46" s="43">
        <v>0</v>
      </c>
      <c r="BO46" s="31">
        <v>4299.57</v>
      </c>
      <c r="BP46" s="31">
        <v>12</v>
      </c>
      <c r="BQ46" s="43">
        <f t="shared" si="275"/>
        <v>0</v>
      </c>
      <c r="BR46" s="30"/>
      <c r="BS46" s="43">
        <v>0</v>
      </c>
      <c r="BT46" s="31">
        <v>5278.3</v>
      </c>
      <c r="BU46" s="31">
        <v>12</v>
      </c>
      <c r="BV46" s="43">
        <f t="shared" si="276"/>
        <v>0</v>
      </c>
      <c r="BW46" s="43">
        <v>0</v>
      </c>
      <c r="BX46" s="31">
        <v>3487.3</v>
      </c>
      <c r="BY46" s="31">
        <v>12</v>
      </c>
      <c r="BZ46" s="43">
        <f t="shared" si="277"/>
        <v>0</v>
      </c>
      <c r="CA46" s="43">
        <v>0</v>
      </c>
      <c r="CB46" s="31">
        <v>4497.03</v>
      </c>
      <c r="CC46" s="31">
        <v>12</v>
      </c>
      <c r="CD46" s="43">
        <f t="shared" si="278"/>
        <v>0</v>
      </c>
      <c r="CE46" s="43">
        <v>0</v>
      </c>
      <c r="CF46" s="31">
        <v>2657.75</v>
      </c>
      <c r="CG46" s="31">
        <v>12</v>
      </c>
      <c r="CH46" s="43">
        <f t="shared" si="279"/>
        <v>0</v>
      </c>
      <c r="CI46" s="43">
        <v>0</v>
      </c>
      <c r="CJ46" s="31">
        <v>8926.25</v>
      </c>
      <c r="CK46" s="31">
        <v>12</v>
      </c>
      <c r="CL46" s="43">
        <f t="shared" si="280"/>
        <v>0</v>
      </c>
      <c r="CM46" s="43">
        <v>0</v>
      </c>
      <c r="CN46" s="31">
        <v>4367.5</v>
      </c>
      <c r="CO46" s="31">
        <v>12</v>
      </c>
      <c r="CP46" s="43">
        <f t="shared" si="281"/>
        <v>0</v>
      </c>
      <c r="CQ46" s="43">
        <v>0</v>
      </c>
      <c r="CR46" s="31">
        <v>2519.2</v>
      </c>
      <c r="CS46" s="31">
        <v>12</v>
      </c>
      <c r="CT46" s="43">
        <f t="shared" si="282"/>
        <v>0</v>
      </c>
      <c r="CU46" s="43">
        <v>0</v>
      </c>
      <c r="CV46" s="31">
        <v>2750.66</v>
      </c>
      <c r="CW46" s="31">
        <v>12</v>
      </c>
      <c r="CX46" s="43">
        <f t="shared" si="283"/>
        <v>0</v>
      </c>
      <c r="CY46" s="43">
        <v>0</v>
      </c>
      <c r="CZ46" s="31">
        <v>2386.8</v>
      </c>
      <c r="DA46" s="31">
        <v>12</v>
      </c>
      <c r="DB46" s="43">
        <f t="shared" si="284"/>
        <v>0</v>
      </c>
      <c r="DC46" s="43">
        <v>0</v>
      </c>
      <c r="DD46" s="31">
        <v>2765.5</v>
      </c>
      <c r="DE46" s="31">
        <v>12</v>
      </c>
      <c r="DF46" s="43">
        <f t="shared" si="285"/>
        <v>0</v>
      </c>
      <c r="DG46" s="43">
        <v>0</v>
      </c>
      <c r="DH46" s="31">
        <v>3354.75</v>
      </c>
      <c r="DI46" s="31">
        <v>12</v>
      </c>
      <c r="DJ46" s="43">
        <f t="shared" si="286"/>
        <v>0</v>
      </c>
      <c r="DK46" s="43">
        <v>0</v>
      </c>
      <c r="DL46" s="31">
        <v>4983.22</v>
      </c>
      <c r="DM46" s="31">
        <v>12</v>
      </c>
      <c r="DN46" s="43">
        <f t="shared" si="287"/>
        <v>0</v>
      </c>
      <c r="DO46" s="43">
        <v>0</v>
      </c>
      <c r="DP46" s="31">
        <v>5714.22</v>
      </c>
      <c r="DQ46" s="31">
        <v>12</v>
      </c>
      <c r="DR46" s="43">
        <f t="shared" si="288"/>
        <v>0</v>
      </c>
      <c r="DS46" s="43">
        <v>0</v>
      </c>
      <c r="DT46" s="31">
        <v>5589.4</v>
      </c>
      <c r="DU46" s="31">
        <v>12</v>
      </c>
      <c r="DV46" s="43">
        <f t="shared" si="289"/>
        <v>0</v>
      </c>
      <c r="DW46" s="43">
        <v>0</v>
      </c>
      <c r="DX46" s="31">
        <v>5178.32</v>
      </c>
      <c r="DY46" s="31">
        <v>12</v>
      </c>
      <c r="DZ46" s="43">
        <f t="shared" si="290"/>
        <v>0</v>
      </c>
      <c r="EA46" s="43">
        <v>0</v>
      </c>
      <c r="EB46" s="31">
        <v>5894.35</v>
      </c>
      <c r="EC46" s="31">
        <v>12</v>
      </c>
      <c r="ED46" s="43">
        <f t="shared" si="291"/>
        <v>0</v>
      </c>
      <c r="EE46" s="43">
        <v>0</v>
      </c>
      <c r="EF46" s="31">
        <v>4968.25</v>
      </c>
      <c r="EG46" s="31">
        <v>12</v>
      </c>
      <c r="EH46" s="43">
        <f t="shared" si="292"/>
        <v>0</v>
      </c>
      <c r="EI46" s="43">
        <v>0</v>
      </c>
      <c r="EJ46" s="31">
        <v>2832.1</v>
      </c>
      <c r="EK46" s="31">
        <v>12</v>
      </c>
      <c r="EL46" s="43">
        <f t="shared" si="293"/>
        <v>0</v>
      </c>
      <c r="EM46" s="43">
        <v>0</v>
      </c>
      <c r="EN46" s="31">
        <v>901.3</v>
      </c>
      <c r="EO46" s="31">
        <v>12</v>
      </c>
      <c r="EP46" s="43">
        <f t="shared" si="294"/>
        <v>0</v>
      </c>
      <c r="EQ46" s="43">
        <v>0</v>
      </c>
      <c r="ER46" s="31">
        <v>2856.14</v>
      </c>
      <c r="ES46" s="31">
        <v>12</v>
      </c>
      <c r="ET46" s="43">
        <f t="shared" si="295"/>
        <v>0</v>
      </c>
      <c r="EU46" s="43">
        <v>0</v>
      </c>
      <c r="EV46" s="31">
        <v>2873.59</v>
      </c>
      <c r="EW46" s="31">
        <v>12</v>
      </c>
      <c r="EX46" s="43">
        <f t="shared" si="296"/>
        <v>0</v>
      </c>
      <c r="EY46" s="43">
        <v>0</v>
      </c>
      <c r="EZ46" s="31">
        <v>4438.2</v>
      </c>
      <c r="FA46" s="31">
        <v>12</v>
      </c>
      <c r="FB46" s="43">
        <f t="shared" si="297"/>
        <v>0</v>
      </c>
      <c r="FC46" s="43">
        <v>0</v>
      </c>
      <c r="FD46" s="31">
        <v>2534.6</v>
      </c>
      <c r="FE46" s="31">
        <v>12</v>
      </c>
      <c r="FF46" s="43">
        <f t="shared" si="298"/>
        <v>0</v>
      </c>
      <c r="FG46" s="43">
        <v>0</v>
      </c>
      <c r="FH46" s="31">
        <v>2510.94</v>
      </c>
      <c r="FI46" s="31">
        <v>12</v>
      </c>
      <c r="FJ46" s="43">
        <f t="shared" si="299"/>
        <v>0</v>
      </c>
      <c r="FK46" s="43">
        <v>0</v>
      </c>
      <c r="FL46" s="31">
        <v>4369.79</v>
      </c>
      <c r="FM46" s="31">
        <v>12</v>
      </c>
      <c r="FN46" s="43">
        <f t="shared" si="300"/>
        <v>0</v>
      </c>
      <c r="FO46" s="43">
        <v>0</v>
      </c>
      <c r="FP46" s="31">
        <v>2973.08</v>
      </c>
      <c r="FQ46" s="31">
        <v>12</v>
      </c>
      <c r="FR46" s="43">
        <f t="shared" si="301"/>
        <v>0</v>
      </c>
      <c r="FS46" s="43">
        <v>0</v>
      </c>
      <c r="FT46" s="31">
        <v>4959.94</v>
      </c>
      <c r="FU46" s="31">
        <v>12</v>
      </c>
      <c r="FV46" s="43">
        <f t="shared" si="302"/>
        <v>0</v>
      </c>
      <c r="FW46" s="43">
        <v>0</v>
      </c>
      <c r="FX46" s="31">
        <v>4346.89</v>
      </c>
      <c r="FY46" s="31">
        <v>12</v>
      </c>
      <c r="FZ46" s="43">
        <f t="shared" si="303"/>
        <v>0</v>
      </c>
      <c r="GA46" s="43">
        <v>0</v>
      </c>
      <c r="GB46" s="31">
        <v>5058.1</v>
      </c>
      <c r="GC46" s="31">
        <v>12</v>
      </c>
      <c r="GD46" s="43">
        <f t="shared" si="304"/>
        <v>0</v>
      </c>
      <c r="GE46" s="43">
        <v>0</v>
      </c>
      <c r="GF46" s="31">
        <v>3506.6</v>
      </c>
      <c r="GG46" s="31">
        <v>12</v>
      </c>
      <c r="GH46" s="43">
        <f t="shared" si="305"/>
        <v>0</v>
      </c>
      <c r="GI46" s="43">
        <v>0</v>
      </c>
      <c r="GJ46" s="31">
        <v>5061.53</v>
      </c>
      <c r="GK46" s="31">
        <v>12</v>
      </c>
      <c r="GL46" s="43">
        <f t="shared" si="306"/>
        <v>0</v>
      </c>
      <c r="GM46" s="43">
        <v>0</v>
      </c>
      <c r="GN46" s="31">
        <v>4373.5</v>
      </c>
      <c r="GO46" s="31">
        <v>12</v>
      </c>
      <c r="GP46" s="43">
        <f t="shared" si="307"/>
        <v>0</v>
      </c>
      <c r="GQ46" s="43">
        <v>0</v>
      </c>
      <c r="GR46" s="31">
        <v>2469.3</v>
      </c>
      <c r="GS46" s="31">
        <v>12</v>
      </c>
      <c r="GT46" s="43">
        <f t="shared" si="308"/>
        <v>0</v>
      </c>
      <c r="GU46" s="43">
        <v>0</v>
      </c>
      <c r="GV46" s="31">
        <v>4255.3</v>
      </c>
      <c r="GW46" s="31">
        <v>12</v>
      </c>
      <c r="GX46" s="43">
        <f t="shared" si="309"/>
        <v>0</v>
      </c>
      <c r="GY46" s="43">
        <v>0</v>
      </c>
      <c r="GZ46" s="31">
        <v>3617</v>
      </c>
      <c r="HA46" s="31">
        <v>12</v>
      </c>
      <c r="HB46" s="43">
        <f t="shared" si="310"/>
        <v>0</v>
      </c>
      <c r="HC46" s="43">
        <v>0</v>
      </c>
      <c r="HD46" s="31">
        <v>4963.38</v>
      </c>
      <c r="HE46" s="31">
        <v>12</v>
      </c>
      <c r="HF46" s="43">
        <f t="shared" si="311"/>
        <v>0</v>
      </c>
      <c r="HG46" s="43">
        <v>0</v>
      </c>
      <c r="HH46" s="31">
        <v>4257.8</v>
      </c>
      <c r="HI46" s="31">
        <v>12</v>
      </c>
      <c r="HJ46" s="43">
        <f t="shared" si="312"/>
        <v>0</v>
      </c>
      <c r="HK46" s="43">
        <v>0</v>
      </c>
      <c r="HL46" s="43">
        <v>0</v>
      </c>
      <c r="HM46" s="46">
        <f t="shared" si="313"/>
        <v>15307.776000000002</v>
      </c>
      <c r="HN46" s="43">
        <v>0</v>
      </c>
      <c r="HO46" s="43">
        <v>0</v>
      </c>
    </row>
    <row r="47" spans="1:223" ht="57" customHeight="1">
      <c r="A47" s="42" t="s">
        <v>214</v>
      </c>
      <c r="B47" s="45">
        <v>1.15</v>
      </c>
      <c r="C47" s="40">
        <v>4820.52</v>
      </c>
      <c r="D47" s="56">
        <v>12</v>
      </c>
      <c r="E47" s="63">
        <f t="shared" si="265"/>
        <v>66523.176</v>
      </c>
      <c r="F47" s="43">
        <v>1.27</v>
      </c>
      <c r="G47" s="53">
        <v>6561.5</v>
      </c>
      <c r="H47" s="16">
        <v>12</v>
      </c>
      <c r="I47" s="43">
        <f t="shared" si="266"/>
        <v>99997.26</v>
      </c>
      <c r="J47" s="43">
        <v>1.27</v>
      </c>
      <c r="K47" s="16">
        <v>12857.9</v>
      </c>
      <c r="L47" s="16">
        <v>12</v>
      </c>
      <c r="M47" s="25">
        <f t="shared" si="215"/>
        <v>195954.396</v>
      </c>
      <c r="N47" s="43">
        <v>1.28</v>
      </c>
      <c r="O47" s="16">
        <v>6232.43</v>
      </c>
      <c r="P47" s="16">
        <v>12</v>
      </c>
      <c r="Q47" s="30">
        <f t="shared" si="216"/>
        <v>95730.1248</v>
      </c>
      <c r="R47" s="43">
        <v>1.27</v>
      </c>
      <c r="S47" s="16">
        <v>8677.7</v>
      </c>
      <c r="T47" s="16">
        <v>12</v>
      </c>
      <c r="U47" s="30">
        <f t="shared" si="3"/>
        <v>132248.14800000002</v>
      </c>
      <c r="V47" s="43">
        <v>1.27</v>
      </c>
      <c r="W47" s="16">
        <v>4261</v>
      </c>
      <c r="X47" s="16">
        <v>12</v>
      </c>
      <c r="Y47" s="30">
        <f t="shared" si="314"/>
        <v>64937.64</v>
      </c>
      <c r="Z47" s="43">
        <v>1.38</v>
      </c>
      <c r="AA47" s="16">
        <v>1932.8</v>
      </c>
      <c r="AB47" s="16">
        <v>12</v>
      </c>
      <c r="AC47" s="30">
        <f t="shared" si="315"/>
        <v>32007.167999999998</v>
      </c>
      <c r="AD47" s="43">
        <v>1</v>
      </c>
      <c r="AE47" s="16">
        <v>5596.7</v>
      </c>
      <c r="AF47" s="16">
        <v>12</v>
      </c>
      <c r="AG47" s="25">
        <f t="shared" si="267"/>
        <v>67160.4</v>
      </c>
      <c r="AH47" s="43">
        <v>1.27</v>
      </c>
      <c r="AI47" s="31">
        <v>4439</v>
      </c>
      <c r="AJ47" s="31">
        <v>12</v>
      </c>
      <c r="AK47" s="30">
        <f t="shared" si="316"/>
        <v>67650.36</v>
      </c>
      <c r="AL47" s="43">
        <v>1.64</v>
      </c>
      <c r="AM47" s="16">
        <v>7476.1</v>
      </c>
      <c r="AN47" s="16">
        <v>12</v>
      </c>
      <c r="AO47" s="25">
        <f t="shared" si="317"/>
        <v>147129.648</v>
      </c>
      <c r="AP47" s="43">
        <v>0.8</v>
      </c>
      <c r="AQ47" s="16">
        <v>3592.72</v>
      </c>
      <c r="AR47" s="16">
        <v>12</v>
      </c>
      <c r="AS47" s="43">
        <f t="shared" si="269"/>
        <v>34490.112</v>
      </c>
      <c r="AT47" s="43">
        <v>1.27</v>
      </c>
      <c r="AU47" s="31">
        <v>2415.5</v>
      </c>
      <c r="AV47" s="31">
        <v>12</v>
      </c>
      <c r="AW47" s="46">
        <f t="shared" si="270"/>
        <v>36812.22</v>
      </c>
      <c r="AX47" s="43">
        <v>1.27</v>
      </c>
      <c r="AY47" s="31">
        <v>2113.6</v>
      </c>
      <c r="AZ47" s="31">
        <v>12</v>
      </c>
      <c r="BA47" s="46">
        <f t="shared" si="271"/>
        <v>32211.263999999996</v>
      </c>
      <c r="BB47" s="43">
        <v>1.27</v>
      </c>
      <c r="BC47" s="31">
        <v>4420.42</v>
      </c>
      <c r="BD47" s="31">
        <v>12</v>
      </c>
      <c r="BE47" s="46">
        <f t="shared" si="272"/>
        <v>67367.2008</v>
      </c>
      <c r="BF47" s="43">
        <v>1</v>
      </c>
      <c r="BG47" s="31">
        <v>2466.32</v>
      </c>
      <c r="BH47" s="31">
        <v>12</v>
      </c>
      <c r="BI47" s="46">
        <f t="shared" si="273"/>
        <v>29595.840000000004</v>
      </c>
      <c r="BJ47" s="43">
        <v>1.27</v>
      </c>
      <c r="BK47" s="31">
        <v>4344.7</v>
      </c>
      <c r="BL47" s="31">
        <v>12</v>
      </c>
      <c r="BM47" s="46">
        <f t="shared" si="274"/>
        <v>66213.22799999999</v>
      </c>
      <c r="BN47" s="43">
        <v>1.27</v>
      </c>
      <c r="BO47" s="31">
        <v>4299.57</v>
      </c>
      <c r="BP47" s="31">
        <v>12</v>
      </c>
      <c r="BQ47" s="46">
        <f t="shared" si="275"/>
        <v>65525.4468</v>
      </c>
      <c r="BR47" s="30"/>
      <c r="BS47" s="43">
        <v>0.81</v>
      </c>
      <c r="BT47" s="31">
        <v>5278.3</v>
      </c>
      <c r="BU47" s="31">
        <v>12</v>
      </c>
      <c r="BV47" s="46">
        <f t="shared" si="276"/>
        <v>51305.07600000001</v>
      </c>
      <c r="BW47" s="43">
        <v>0.75</v>
      </c>
      <c r="BX47" s="31">
        <v>3487.3</v>
      </c>
      <c r="BY47" s="31">
        <v>12</v>
      </c>
      <c r="BZ47" s="46">
        <f t="shared" si="277"/>
        <v>31385.700000000004</v>
      </c>
      <c r="CA47" s="43">
        <v>0.75</v>
      </c>
      <c r="CB47" s="31">
        <v>4497.03</v>
      </c>
      <c r="CC47" s="31">
        <v>12</v>
      </c>
      <c r="CD47" s="46">
        <f t="shared" si="278"/>
        <v>40473.270000000004</v>
      </c>
      <c r="CE47" s="43">
        <v>1.27</v>
      </c>
      <c r="CF47" s="31">
        <v>2657.75</v>
      </c>
      <c r="CG47" s="31">
        <v>12</v>
      </c>
      <c r="CH47" s="46">
        <f t="shared" si="279"/>
        <v>40504.11</v>
      </c>
      <c r="CI47" s="43">
        <v>1.27</v>
      </c>
      <c r="CJ47" s="31">
        <v>8926.25</v>
      </c>
      <c r="CK47" s="31">
        <v>12</v>
      </c>
      <c r="CL47" s="46">
        <f t="shared" si="280"/>
        <v>136036.05</v>
      </c>
      <c r="CM47" s="43">
        <v>1.27</v>
      </c>
      <c r="CN47" s="31">
        <v>4367.5</v>
      </c>
      <c r="CO47" s="31">
        <v>12</v>
      </c>
      <c r="CP47" s="46">
        <f t="shared" si="281"/>
        <v>66560.7</v>
      </c>
      <c r="CQ47" s="43">
        <v>1.27</v>
      </c>
      <c r="CR47" s="31">
        <v>2519.2</v>
      </c>
      <c r="CS47" s="31">
        <v>12</v>
      </c>
      <c r="CT47" s="46">
        <f t="shared" si="282"/>
        <v>38392.608</v>
      </c>
      <c r="CU47" s="43">
        <v>1.27</v>
      </c>
      <c r="CV47" s="31">
        <v>2750.66</v>
      </c>
      <c r="CW47" s="31">
        <v>12</v>
      </c>
      <c r="CX47" s="46">
        <f t="shared" si="283"/>
        <v>41920.0584</v>
      </c>
      <c r="CY47" s="43">
        <v>1.27</v>
      </c>
      <c r="CZ47" s="31">
        <v>2386.8</v>
      </c>
      <c r="DA47" s="31">
        <v>12</v>
      </c>
      <c r="DB47" s="46">
        <f t="shared" si="284"/>
        <v>36374.832</v>
      </c>
      <c r="DC47" s="43">
        <v>0.95</v>
      </c>
      <c r="DD47" s="31">
        <v>2765.5</v>
      </c>
      <c r="DE47" s="31">
        <v>12</v>
      </c>
      <c r="DF47" s="46">
        <f t="shared" si="285"/>
        <v>31526.699999999997</v>
      </c>
      <c r="DG47" s="43">
        <v>1.27</v>
      </c>
      <c r="DH47" s="31">
        <v>3354.75</v>
      </c>
      <c r="DI47" s="31">
        <v>12</v>
      </c>
      <c r="DJ47" s="46">
        <f t="shared" si="286"/>
        <v>51126.39</v>
      </c>
      <c r="DK47" s="43">
        <v>1.27</v>
      </c>
      <c r="DL47" s="31">
        <v>4983.22</v>
      </c>
      <c r="DM47" s="31">
        <v>12</v>
      </c>
      <c r="DN47" s="46">
        <f t="shared" si="287"/>
        <v>75944.2728</v>
      </c>
      <c r="DO47" s="43">
        <v>1.06</v>
      </c>
      <c r="DP47" s="31">
        <v>5714.22</v>
      </c>
      <c r="DQ47" s="31">
        <v>12</v>
      </c>
      <c r="DR47" s="46">
        <f t="shared" si="288"/>
        <v>72684.8784</v>
      </c>
      <c r="DS47" s="43">
        <v>1.64</v>
      </c>
      <c r="DT47" s="31">
        <v>5589.4</v>
      </c>
      <c r="DU47" s="31">
        <v>12</v>
      </c>
      <c r="DV47" s="46">
        <f t="shared" si="289"/>
        <v>109999.39199999998</v>
      </c>
      <c r="DW47" s="43">
        <v>1.11</v>
      </c>
      <c r="DX47" s="31">
        <v>5178.32</v>
      </c>
      <c r="DY47" s="31">
        <v>12</v>
      </c>
      <c r="DZ47" s="46">
        <f t="shared" si="290"/>
        <v>68975.2224</v>
      </c>
      <c r="EA47" s="43">
        <v>0.87</v>
      </c>
      <c r="EB47" s="31">
        <v>5894.35</v>
      </c>
      <c r="EC47" s="31">
        <v>12</v>
      </c>
      <c r="ED47" s="46">
        <f t="shared" si="291"/>
        <v>61537.01400000001</v>
      </c>
      <c r="EE47" s="43">
        <v>1.27</v>
      </c>
      <c r="EF47" s="31">
        <v>4968.25</v>
      </c>
      <c r="EG47" s="31">
        <v>12</v>
      </c>
      <c r="EH47" s="46">
        <f t="shared" si="292"/>
        <v>75716.13</v>
      </c>
      <c r="EI47" s="43">
        <v>1.75</v>
      </c>
      <c r="EJ47" s="31">
        <v>2832.1</v>
      </c>
      <c r="EK47" s="31">
        <v>12</v>
      </c>
      <c r="EL47" s="46">
        <f t="shared" si="293"/>
        <v>59474.09999999999</v>
      </c>
      <c r="EM47" s="43">
        <v>0.65</v>
      </c>
      <c r="EN47" s="31">
        <v>901.3</v>
      </c>
      <c r="EO47" s="31">
        <v>12</v>
      </c>
      <c r="EP47" s="46">
        <f t="shared" si="294"/>
        <v>7030.139999999999</v>
      </c>
      <c r="EQ47" s="43">
        <v>1.1</v>
      </c>
      <c r="ER47" s="31">
        <v>2856.14</v>
      </c>
      <c r="ES47" s="31">
        <v>12</v>
      </c>
      <c r="ET47" s="46">
        <f t="shared" si="295"/>
        <v>37701.048</v>
      </c>
      <c r="EU47" s="43">
        <v>1</v>
      </c>
      <c r="EV47" s="31">
        <v>2873.59</v>
      </c>
      <c r="EW47" s="31">
        <v>12</v>
      </c>
      <c r="EX47" s="46">
        <f t="shared" si="296"/>
        <v>34483.08</v>
      </c>
      <c r="EY47" s="43">
        <v>1.27</v>
      </c>
      <c r="EZ47" s="31">
        <v>4438.2</v>
      </c>
      <c r="FA47" s="31">
        <v>12</v>
      </c>
      <c r="FB47" s="46">
        <f t="shared" si="297"/>
        <v>67638.16799999999</v>
      </c>
      <c r="FC47" s="43">
        <v>1.27</v>
      </c>
      <c r="FD47" s="31">
        <v>2534.6</v>
      </c>
      <c r="FE47" s="31">
        <v>12</v>
      </c>
      <c r="FF47" s="46">
        <f t="shared" si="298"/>
        <v>38627.304</v>
      </c>
      <c r="FG47" s="43">
        <v>1.27</v>
      </c>
      <c r="FH47" s="31">
        <v>2510.94</v>
      </c>
      <c r="FI47" s="31">
        <v>12</v>
      </c>
      <c r="FJ47" s="46">
        <f t="shared" si="299"/>
        <v>38266.7256</v>
      </c>
      <c r="FK47" s="43">
        <v>1.27</v>
      </c>
      <c r="FL47" s="31">
        <v>4369.79</v>
      </c>
      <c r="FM47" s="31">
        <v>12</v>
      </c>
      <c r="FN47" s="46">
        <f t="shared" si="300"/>
        <v>66595.5996</v>
      </c>
      <c r="FO47" s="43">
        <v>1.27</v>
      </c>
      <c r="FP47" s="31">
        <v>2973.08</v>
      </c>
      <c r="FQ47" s="31">
        <v>12</v>
      </c>
      <c r="FR47" s="46">
        <f t="shared" si="301"/>
        <v>45309.739199999996</v>
      </c>
      <c r="FS47" s="43">
        <v>1.27</v>
      </c>
      <c r="FT47" s="31">
        <v>4959.94</v>
      </c>
      <c r="FU47" s="31">
        <v>12</v>
      </c>
      <c r="FV47" s="46">
        <f t="shared" si="302"/>
        <v>75589.4856</v>
      </c>
      <c r="FW47" s="43">
        <v>1.27</v>
      </c>
      <c r="FX47" s="31">
        <v>4346.89</v>
      </c>
      <c r="FY47" s="31">
        <v>12</v>
      </c>
      <c r="FZ47" s="46">
        <f t="shared" si="303"/>
        <v>66246.60360000002</v>
      </c>
      <c r="GA47" s="43">
        <v>1.27</v>
      </c>
      <c r="GB47" s="31">
        <v>5058.1</v>
      </c>
      <c r="GC47" s="31">
        <v>12</v>
      </c>
      <c r="GD47" s="46">
        <f t="shared" si="304"/>
        <v>77085.444</v>
      </c>
      <c r="GE47" s="43">
        <v>0.7</v>
      </c>
      <c r="GF47" s="31">
        <v>3506.6</v>
      </c>
      <c r="GG47" s="31">
        <v>12</v>
      </c>
      <c r="GH47" s="46">
        <f t="shared" si="305"/>
        <v>29455.439999999995</v>
      </c>
      <c r="GI47" s="43">
        <v>0.7</v>
      </c>
      <c r="GJ47" s="31">
        <v>5061.53</v>
      </c>
      <c r="GK47" s="31">
        <v>12</v>
      </c>
      <c r="GL47" s="46">
        <f t="shared" si="306"/>
        <v>42516.852</v>
      </c>
      <c r="GM47" s="43">
        <v>1</v>
      </c>
      <c r="GN47" s="31">
        <v>4373.5</v>
      </c>
      <c r="GO47" s="31">
        <v>12</v>
      </c>
      <c r="GP47" s="46">
        <f t="shared" si="307"/>
        <v>52482</v>
      </c>
      <c r="GQ47" s="43">
        <v>1.27</v>
      </c>
      <c r="GR47" s="31">
        <v>2469.3</v>
      </c>
      <c r="GS47" s="31">
        <v>12</v>
      </c>
      <c r="GT47" s="46">
        <f t="shared" si="308"/>
        <v>37632.132000000005</v>
      </c>
      <c r="GU47" s="43">
        <v>0.9</v>
      </c>
      <c r="GV47" s="31">
        <v>4255.3</v>
      </c>
      <c r="GW47" s="31">
        <v>12</v>
      </c>
      <c r="GX47" s="46">
        <f t="shared" si="309"/>
        <v>45957.240000000005</v>
      </c>
      <c r="GY47" s="43">
        <v>1.27</v>
      </c>
      <c r="GZ47" s="31">
        <v>3617</v>
      </c>
      <c r="HA47" s="31">
        <v>12</v>
      </c>
      <c r="HB47" s="46">
        <f t="shared" si="310"/>
        <v>55123.08</v>
      </c>
      <c r="HC47" s="43">
        <v>1.27</v>
      </c>
      <c r="HD47" s="31">
        <v>4963.38</v>
      </c>
      <c r="HE47" s="31">
        <v>12</v>
      </c>
      <c r="HF47" s="46">
        <f t="shared" si="311"/>
        <v>75641.9112</v>
      </c>
      <c r="HG47" s="43">
        <v>1.27</v>
      </c>
      <c r="HH47" s="31">
        <v>4257.8</v>
      </c>
      <c r="HI47" s="31">
        <v>12</v>
      </c>
      <c r="HJ47" s="46">
        <f t="shared" si="312"/>
        <v>64888.87200000001</v>
      </c>
      <c r="HK47" s="43"/>
      <c r="HL47" s="43"/>
      <c r="HM47" s="46">
        <f t="shared" si="313"/>
        <v>3349761.0012000003</v>
      </c>
      <c r="HN47" s="43"/>
      <c r="HO47" s="43"/>
    </row>
    <row r="48" spans="1:223" ht="81.75" customHeight="1">
      <c r="A48" s="42" t="s">
        <v>215</v>
      </c>
      <c r="B48" s="50">
        <v>3.03</v>
      </c>
      <c r="C48" s="40">
        <v>4820.52</v>
      </c>
      <c r="D48" s="56">
        <v>12</v>
      </c>
      <c r="E48" s="59">
        <f t="shared" si="265"/>
        <v>175274.1072</v>
      </c>
      <c r="F48" s="43">
        <v>2.45</v>
      </c>
      <c r="G48" s="53">
        <v>6561.5</v>
      </c>
      <c r="H48" s="16">
        <v>12</v>
      </c>
      <c r="I48" s="43">
        <f t="shared" si="266"/>
        <v>192908.1</v>
      </c>
      <c r="J48" s="43">
        <v>3.02</v>
      </c>
      <c r="K48" s="16">
        <v>12857.9</v>
      </c>
      <c r="L48" s="16">
        <v>12</v>
      </c>
      <c r="M48" s="25">
        <f t="shared" si="215"/>
        <v>465970.296</v>
      </c>
      <c r="N48" s="43">
        <v>2.73</v>
      </c>
      <c r="O48" s="16">
        <v>6232.43</v>
      </c>
      <c r="P48" s="16">
        <v>12</v>
      </c>
      <c r="Q48" s="30">
        <f t="shared" si="216"/>
        <v>204174.40680000003</v>
      </c>
      <c r="R48" s="43">
        <v>3.08</v>
      </c>
      <c r="S48" s="16">
        <v>8677.7</v>
      </c>
      <c r="T48" s="16">
        <v>12</v>
      </c>
      <c r="U48" s="30">
        <f t="shared" si="3"/>
        <v>320727.792</v>
      </c>
      <c r="V48" s="43">
        <v>2.29</v>
      </c>
      <c r="W48" s="16">
        <v>4261</v>
      </c>
      <c r="X48" s="16">
        <v>12</v>
      </c>
      <c r="Y48" s="30">
        <f t="shared" si="314"/>
        <v>117092.28</v>
      </c>
      <c r="Z48" s="43">
        <v>4</v>
      </c>
      <c r="AA48" s="16">
        <v>1932.8</v>
      </c>
      <c r="AB48" s="16">
        <v>12</v>
      </c>
      <c r="AC48" s="30">
        <f t="shared" si="315"/>
        <v>92774.4</v>
      </c>
      <c r="AD48" s="69">
        <v>3.346</v>
      </c>
      <c r="AE48" s="16">
        <v>5596.7</v>
      </c>
      <c r="AF48" s="16">
        <v>12</v>
      </c>
      <c r="AG48" s="65">
        <f t="shared" si="267"/>
        <v>224718.6984</v>
      </c>
      <c r="AH48" s="43">
        <v>2.66</v>
      </c>
      <c r="AI48" s="31">
        <v>4439</v>
      </c>
      <c r="AJ48" s="31">
        <v>12</v>
      </c>
      <c r="AK48" s="30">
        <f t="shared" si="316"/>
        <v>141692.88</v>
      </c>
      <c r="AL48" s="43">
        <v>3.65</v>
      </c>
      <c r="AM48" s="16">
        <v>7476.1</v>
      </c>
      <c r="AN48" s="16">
        <v>12</v>
      </c>
      <c r="AO48" s="25">
        <f t="shared" si="317"/>
        <v>327453.18</v>
      </c>
      <c r="AP48" s="43">
        <v>2.88</v>
      </c>
      <c r="AQ48" s="16">
        <v>3592.72</v>
      </c>
      <c r="AR48" s="16">
        <v>12</v>
      </c>
      <c r="AS48" s="43">
        <f t="shared" si="269"/>
        <v>124164.40319999999</v>
      </c>
      <c r="AT48" s="43">
        <v>3.53</v>
      </c>
      <c r="AU48" s="31">
        <v>2415.5</v>
      </c>
      <c r="AV48" s="31">
        <v>12</v>
      </c>
      <c r="AW48" s="46">
        <f t="shared" si="270"/>
        <v>102320.57999999999</v>
      </c>
      <c r="AX48" s="43">
        <v>2.82</v>
      </c>
      <c r="AY48" s="31">
        <v>2113.6</v>
      </c>
      <c r="AZ48" s="31">
        <v>12</v>
      </c>
      <c r="BA48" s="46">
        <f t="shared" si="271"/>
        <v>71524.22399999999</v>
      </c>
      <c r="BB48" s="43">
        <v>2.39</v>
      </c>
      <c r="BC48" s="31">
        <v>4420.42</v>
      </c>
      <c r="BD48" s="31">
        <v>12</v>
      </c>
      <c r="BE48" s="46">
        <f t="shared" si="272"/>
        <v>126777.6456</v>
      </c>
      <c r="BF48" s="43">
        <v>2.41</v>
      </c>
      <c r="BG48" s="31">
        <v>2466.32</v>
      </c>
      <c r="BH48" s="31">
        <v>12</v>
      </c>
      <c r="BI48" s="46">
        <f t="shared" si="273"/>
        <v>71325.9744</v>
      </c>
      <c r="BJ48" s="43">
        <v>2.6</v>
      </c>
      <c r="BK48" s="31">
        <v>4344.7</v>
      </c>
      <c r="BL48" s="31">
        <v>12</v>
      </c>
      <c r="BM48" s="46">
        <f t="shared" si="274"/>
        <v>135554.63999999998</v>
      </c>
      <c r="BN48" s="43">
        <v>3.1</v>
      </c>
      <c r="BO48" s="31">
        <v>4299.57</v>
      </c>
      <c r="BP48" s="31">
        <v>12</v>
      </c>
      <c r="BQ48" s="46">
        <f t="shared" si="275"/>
        <v>159944.004</v>
      </c>
      <c r="BR48" s="30"/>
      <c r="BS48" s="43">
        <v>3.01</v>
      </c>
      <c r="BT48" s="31">
        <v>5278.3</v>
      </c>
      <c r="BU48" s="31">
        <v>12</v>
      </c>
      <c r="BV48" s="46">
        <f t="shared" si="276"/>
        <v>190652.196</v>
      </c>
      <c r="BW48" s="43">
        <v>3.05</v>
      </c>
      <c r="BX48" s="31">
        <v>3487.3</v>
      </c>
      <c r="BY48" s="31">
        <v>12</v>
      </c>
      <c r="BZ48" s="46">
        <f t="shared" si="277"/>
        <v>127635.18000000001</v>
      </c>
      <c r="CA48" s="43">
        <v>3.16</v>
      </c>
      <c r="CB48" s="31">
        <v>4497.03</v>
      </c>
      <c r="CC48" s="31">
        <v>12</v>
      </c>
      <c r="CD48" s="46">
        <f t="shared" si="278"/>
        <v>170527.3776</v>
      </c>
      <c r="CE48" s="43">
        <v>3.1</v>
      </c>
      <c r="CF48" s="31">
        <v>2657.75</v>
      </c>
      <c r="CG48" s="31">
        <v>12</v>
      </c>
      <c r="CH48" s="46">
        <f t="shared" si="279"/>
        <v>98868.3</v>
      </c>
      <c r="CI48" s="43">
        <v>3.7</v>
      </c>
      <c r="CJ48" s="31">
        <v>8926.25</v>
      </c>
      <c r="CK48" s="31">
        <v>12</v>
      </c>
      <c r="CL48" s="46">
        <f t="shared" si="280"/>
        <v>396325.5</v>
      </c>
      <c r="CM48" s="43">
        <v>3.5</v>
      </c>
      <c r="CN48" s="31">
        <v>4367.5</v>
      </c>
      <c r="CO48" s="31">
        <v>12</v>
      </c>
      <c r="CP48" s="46">
        <f t="shared" si="281"/>
        <v>183435</v>
      </c>
      <c r="CQ48" s="43">
        <v>3.53</v>
      </c>
      <c r="CR48" s="31">
        <v>2519.2</v>
      </c>
      <c r="CS48" s="31">
        <v>12</v>
      </c>
      <c r="CT48" s="46">
        <f t="shared" si="282"/>
        <v>106713.31199999999</v>
      </c>
      <c r="CU48" s="43">
        <v>3.39</v>
      </c>
      <c r="CV48" s="31">
        <v>2750.66</v>
      </c>
      <c r="CW48" s="31">
        <v>12</v>
      </c>
      <c r="CX48" s="46">
        <f t="shared" si="283"/>
        <v>111896.84879999999</v>
      </c>
      <c r="CY48" s="43">
        <v>3.18</v>
      </c>
      <c r="CZ48" s="31">
        <v>2386.8</v>
      </c>
      <c r="DA48" s="31">
        <v>12</v>
      </c>
      <c r="DB48" s="46">
        <f t="shared" si="284"/>
        <v>91080.28800000002</v>
      </c>
      <c r="DC48" s="43">
        <v>2.07</v>
      </c>
      <c r="DD48" s="31">
        <v>2765.5</v>
      </c>
      <c r="DE48" s="31">
        <v>12</v>
      </c>
      <c r="DF48" s="46">
        <f t="shared" si="285"/>
        <v>68695.01999999999</v>
      </c>
      <c r="DG48" s="43">
        <v>2.55</v>
      </c>
      <c r="DH48" s="31">
        <v>3354.75</v>
      </c>
      <c r="DI48" s="31">
        <v>12</v>
      </c>
      <c r="DJ48" s="46">
        <f t="shared" si="286"/>
        <v>102655.34999999999</v>
      </c>
      <c r="DK48" s="43">
        <v>3.53</v>
      </c>
      <c r="DL48" s="31">
        <v>4983.22</v>
      </c>
      <c r="DM48" s="31">
        <v>12</v>
      </c>
      <c r="DN48" s="46">
        <f t="shared" si="287"/>
        <v>211089.19919999997</v>
      </c>
      <c r="DO48" s="43">
        <v>3.15</v>
      </c>
      <c r="DP48" s="31">
        <v>5714.22</v>
      </c>
      <c r="DQ48" s="31">
        <v>12</v>
      </c>
      <c r="DR48" s="46">
        <f t="shared" si="288"/>
        <v>215997.516</v>
      </c>
      <c r="DS48" s="43">
        <v>3.01</v>
      </c>
      <c r="DT48" s="31">
        <v>5589.4</v>
      </c>
      <c r="DU48" s="31">
        <v>12</v>
      </c>
      <c r="DV48" s="46">
        <f t="shared" si="289"/>
        <v>201889.12799999994</v>
      </c>
      <c r="DW48" s="43">
        <v>3.07</v>
      </c>
      <c r="DX48" s="31">
        <v>5178.32</v>
      </c>
      <c r="DY48" s="31">
        <v>12</v>
      </c>
      <c r="DZ48" s="46">
        <f t="shared" si="290"/>
        <v>190769.30879999997</v>
      </c>
      <c r="EA48" s="43">
        <v>2.7</v>
      </c>
      <c r="EB48" s="31">
        <v>5894.35</v>
      </c>
      <c r="EC48" s="31">
        <v>12</v>
      </c>
      <c r="ED48" s="46">
        <f t="shared" si="291"/>
        <v>190976.94000000003</v>
      </c>
      <c r="EE48" s="43">
        <v>3.12</v>
      </c>
      <c r="EF48" s="31">
        <v>4968.25</v>
      </c>
      <c r="EG48" s="31">
        <v>12</v>
      </c>
      <c r="EH48" s="46">
        <f t="shared" si="292"/>
        <v>186011.28</v>
      </c>
      <c r="EI48" s="43">
        <v>2.5</v>
      </c>
      <c r="EJ48" s="31">
        <v>2832.1</v>
      </c>
      <c r="EK48" s="31">
        <v>12</v>
      </c>
      <c r="EL48" s="46">
        <f t="shared" si="293"/>
        <v>84963</v>
      </c>
      <c r="EM48" s="43">
        <v>2.56</v>
      </c>
      <c r="EN48" s="31">
        <v>901.3</v>
      </c>
      <c r="EO48" s="31">
        <v>12</v>
      </c>
      <c r="EP48" s="46">
        <f t="shared" si="294"/>
        <v>27687.935999999998</v>
      </c>
      <c r="EQ48" s="43">
        <v>3.02</v>
      </c>
      <c r="ER48" s="31">
        <v>2856.14</v>
      </c>
      <c r="ES48" s="31">
        <v>12</v>
      </c>
      <c r="ET48" s="46">
        <f t="shared" si="295"/>
        <v>103506.5136</v>
      </c>
      <c r="EU48" s="43">
        <v>3.04</v>
      </c>
      <c r="EV48" s="31">
        <v>2873.59</v>
      </c>
      <c r="EW48" s="31">
        <v>12</v>
      </c>
      <c r="EX48" s="46">
        <f t="shared" si="296"/>
        <v>104828.5632</v>
      </c>
      <c r="EY48" s="43">
        <v>2.6</v>
      </c>
      <c r="EZ48" s="31">
        <v>4438.2</v>
      </c>
      <c r="FA48" s="31">
        <v>12</v>
      </c>
      <c r="FB48" s="46">
        <f t="shared" si="297"/>
        <v>138471.84</v>
      </c>
      <c r="FC48" s="43">
        <v>3.35</v>
      </c>
      <c r="FD48" s="31">
        <v>2534.6</v>
      </c>
      <c r="FE48" s="31">
        <v>12</v>
      </c>
      <c r="FF48" s="46">
        <f t="shared" si="298"/>
        <v>101890.92</v>
      </c>
      <c r="FG48" s="43">
        <v>3.4</v>
      </c>
      <c r="FH48" s="31">
        <v>2510.94</v>
      </c>
      <c r="FI48" s="31">
        <v>12</v>
      </c>
      <c r="FJ48" s="46">
        <f t="shared" si="299"/>
        <v>102446.352</v>
      </c>
      <c r="FK48" s="43">
        <v>3.1</v>
      </c>
      <c r="FL48" s="31">
        <v>4369.79</v>
      </c>
      <c r="FM48" s="31">
        <v>12</v>
      </c>
      <c r="FN48" s="46">
        <f t="shared" si="300"/>
        <v>162556.188</v>
      </c>
      <c r="FO48" s="43">
        <v>2.68</v>
      </c>
      <c r="FP48" s="31">
        <v>2973.08</v>
      </c>
      <c r="FQ48" s="31">
        <v>12</v>
      </c>
      <c r="FR48" s="46">
        <f t="shared" si="301"/>
        <v>95614.2528</v>
      </c>
      <c r="FS48" s="43">
        <v>2.55</v>
      </c>
      <c r="FT48" s="31">
        <v>4959.94</v>
      </c>
      <c r="FU48" s="31">
        <v>12</v>
      </c>
      <c r="FV48" s="46">
        <f t="shared" si="302"/>
        <v>151774.164</v>
      </c>
      <c r="FW48" s="43">
        <v>3.22</v>
      </c>
      <c r="FX48" s="31">
        <v>4346.89</v>
      </c>
      <c r="FY48" s="31">
        <v>12</v>
      </c>
      <c r="FZ48" s="46">
        <f t="shared" si="303"/>
        <v>167963.82960000003</v>
      </c>
      <c r="GA48" s="43">
        <v>3.32</v>
      </c>
      <c r="GB48" s="31">
        <v>5058.1</v>
      </c>
      <c r="GC48" s="31">
        <v>12</v>
      </c>
      <c r="GD48" s="46">
        <f t="shared" si="304"/>
        <v>201514.704</v>
      </c>
      <c r="GE48" s="43">
        <v>3.05</v>
      </c>
      <c r="GF48" s="31">
        <v>3506.6</v>
      </c>
      <c r="GG48" s="31">
        <v>12</v>
      </c>
      <c r="GH48" s="46">
        <f t="shared" si="305"/>
        <v>128341.55999999998</v>
      </c>
      <c r="GI48" s="43">
        <v>2.75</v>
      </c>
      <c r="GJ48" s="31">
        <v>5061.53</v>
      </c>
      <c r="GK48" s="31">
        <v>12</v>
      </c>
      <c r="GL48" s="46">
        <f t="shared" si="306"/>
        <v>167030.49</v>
      </c>
      <c r="GM48" s="43">
        <v>2.55</v>
      </c>
      <c r="GN48" s="31">
        <v>4373.5</v>
      </c>
      <c r="GO48" s="31">
        <v>12</v>
      </c>
      <c r="GP48" s="46">
        <f t="shared" si="307"/>
        <v>133829.09999999998</v>
      </c>
      <c r="GQ48" s="43">
        <v>3.5</v>
      </c>
      <c r="GR48" s="31">
        <v>2469.3</v>
      </c>
      <c r="GS48" s="31">
        <v>12</v>
      </c>
      <c r="GT48" s="46">
        <f t="shared" si="308"/>
        <v>103710.6</v>
      </c>
      <c r="GU48" s="43">
        <v>2.9</v>
      </c>
      <c r="GV48" s="31">
        <v>4255.3</v>
      </c>
      <c r="GW48" s="31">
        <v>12</v>
      </c>
      <c r="GX48" s="46">
        <f t="shared" si="309"/>
        <v>148084.44</v>
      </c>
      <c r="GY48" s="43">
        <v>2.71</v>
      </c>
      <c r="GZ48" s="31">
        <v>3617</v>
      </c>
      <c r="HA48" s="31">
        <v>12</v>
      </c>
      <c r="HB48" s="46">
        <f t="shared" si="310"/>
        <v>117624.84</v>
      </c>
      <c r="HC48" s="43">
        <v>2.8</v>
      </c>
      <c r="HD48" s="31">
        <v>4963.38</v>
      </c>
      <c r="HE48" s="31">
        <v>12</v>
      </c>
      <c r="HF48" s="46">
        <f t="shared" si="311"/>
        <v>166769.56799999997</v>
      </c>
      <c r="HG48" s="43">
        <v>2.72</v>
      </c>
      <c r="HH48" s="31">
        <v>4257.8</v>
      </c>
      <c r="HI48" s="31">
        <v>12</v>
      </c>
      <c r="HJ48" s="46">
        <f t="shared" si="312"/>
        <v>138974.59200000003</v>
      </c>
      <c r="HK48" s="43"/>
      <c r="HL48" s="43"/>
      <c r="HM48" s="46">
        <f t="shared" si="313"/>
        <v>8447198.8092</v>
      </c>
      <c r="HN48" s="43"/>
      <c r="HO48" s="43"/>
    </row>
    <row r="49" spans="1:223" ht="19.5" customHeight="1">
      <c r="A49" s="45" t="s">
        <v>151</v>
      </c>
      <c r="B49" s="45">
        <v>1</v>
      </c>
      <c r="C49" s="40">
        <v>4820.52</v>
      </c>
      <c r="D49" s="56">
        <v>12</v>
      </c>
      <c r="E49" s="63">
        <f t="shared" si="265"/>
        <v>57846.240000000005</v>
      </c>
      <c r="F49" s="43">
        <v>1.15</v>
      </c>
      <c r="G49" s="53">
        <v>6561.5</v>
      </c>
      <c r="H49" s="16">
        <v>12</v>
      </c>
      <c r="I49" s="43">
        <f t="shared" si="266"/>
        <v>90548.7</v>
      </c>
      <c r="J49" s="43">
        <v>0.85</v>
      </c>
      <c r="K49" s="16">
        <v>12857.9</v>
      </c>
      <c r="L49" s="16">
        <v>12</v>
      </c>
      <c r="M49" s="25">
        <f t="shared" si="215"/>
        <v>131150.58000000002</v>
      </c>
      <c r="N49" s="43">
        <v>0.85</v>
      </c>
      <c r="O49" s="16">
        <v>6232.43</v>
      </c>
      <c r="P49" s="16">
        <v>12</v>
      </c>
      <c r="Q49" s="30">
        <f t="shared" si="216"/>
        <v>63570.78599999999</v>
      </c>
      <c r="R49" s="43">
        <v>0.99</v>
      </c>
      <c r="S49" s="16">
        <v>8677.7</v>
      </c>
      <c r="T49" s="16">
        <v>12</v>
      </c>
      <c r="U49" s="30">
        <f t="shared" si="3"/>
        <v>103091.076</v>
      </c>
      <c r="V49" s="43">
        <v>0.9</v>
      </c>
      <c r="W49" s="16">
        <v>4261</v>
      </c>
      <c r="X49" s="16">
        <v>12</v>
      </c>
      <c r="Y49" s="30">
        <f t="shared" si="314"/>
        <v>46018.8</v>
      </c>
      <c r="Z49" s="43">
        <v>1.13</v>
      </c>
      <c r="AA49" s="16">
        <v>1932.8</v>
      </c>
      <c r="AB49" s="16">
        <v>12</v>
      </c>
      <c r="AC49" s="30">
        <f t="shared" si="315"/>
        <v>26208.767999999996</v>
      </c>
      <c r="AD49" s="43">
        <v>1.22</v>
      </c>
      <c r="AE49" s="16">
        <v>5596.7</v>
      </c>
      <c r="AF49" s="16">
        <v>12</v>
      </c>
      <c r="AG49" s="65">
        <f t="shared" si="267"/>
        <v>81935.688</v>
      </c>
      <c r="AH49" s="43">
        <v>0.83</v>
      </c>
      <c r="AI49" s="31">
        <v>4439</v>
      </c>
      <c r="AJ49" s="31">
        <v>12</v>
      </c>
      <c r="AK49" s="30">
        <f t="shared" si="316"/>
        <v>44212.44</v>
      </c>
      <c r="AL49" s="43">
        <v>1.2</v>
      </c>
      <c r="AM49" s="16">
        <v>7476.1</v>
      </c>
      <c r="AN49" s="16">
        <v>12</v>
      </c>
      <c r="AO49" s="25">
        <f t="shared" si="317"/>
        <v>107655.84</v>
      </c>
      <c r="AP49" s="43">
        <v>0.92</v>
      </c>
      <c r="AQ49" s="16">
        <v>3592.72</v>
      </c>
      <c r="AR49" s="16">
        <v>12</v>
      </c>
      <c r="AS49" s="43">
        <f t="shared" si="269"/>
        <v>39663.6288</v>
      </c>
      <c r="AT49" s="43">
        <v>1.09</v>
      </c>
      <c r="AU49" s="31">
        <v>2415.5</v>
      </c>
      <c r="AV49" s="31">
        <v>12</v>
      </c>
      <c r="AW49" s="46">
        <f t="shared" si="270"/>
        <v>31594.74</v>
      </c>
      <c r="AX49" s="43">
        <v>0.93</v>
      </c>
      <c r="AY49" s="31">
        <v>2113.6</v>
      </c>
      <c r="AZ49" s="31">
        <v>12</v>
      </c>
      <c r="BA49" s="46">
        <f t="shared" si="271"/>
        <v>23587.775999999998</v>
      </c>
      <c r="BB49" s="43">
        <v>0.85</v>
      </c>
      <c r="BC49" s="31">
        <v>4420.42</v>
      </c>
      <c r="BD49" s="31">
        <v>12</v>
      </c>
      <c r="BE49" s="46">
        <f t="shared" si="272"/>
        <v>45088.284</v>
      </c>
      <c r="BF49" s="43">
        <v>0.87</v>
      </c>
      <c r="BG49" s="31">
        <v>2466.32</v>
      </c>
      <c r="BH49" s="31">
        <v>12</v>
      </c>
      <c r="BI49" s="46">
        <f t="shared" si="273"/>
        <v>25748.380800000003</v>
      </c>
      <c r="BJ49" s="43">
        <v>0.87</v>
      </c>
      <c r="BK49" s="31">
        <v>4344.7</v>
      </c>
      <c r="BL49" s="31">
        <v>12</v>
      </c>
      <c r="BM49" s="46">
        <f t="shared" si="274"/>
        <v>45358.668</v>
      </c>
      <c r="BN49" s="43">
        <v>0.89</v>
      </c>
      <c r="BO49" s="31">
        <v>4299.57</v>
      </c>
      <c r="BP49" s="31">
        <v>12</v>
      </c>
      <c r="BQ49" s="46">
        <f t="shared" si="275"/>
        <v>45919.4076</v>
      </c>
      <c r="BR49" s="30"/>
      <c r="BS49" s="43">
        <v>0.94</v>
      </c>
      <c r="BT49" s="31">
        <v>5278.3</v>
      </c>
      <c r="BU49" s="31">
        <v>12</v>
      </c>
      <c r="BV49" s="46">
        <f t="shared" si="276"/>
        <v>59539.224</v>
      </c>
      <c r="BW49" s="43">
        <v>0.94</v>
      </c>
      <c r="BX49" s="31">
        <v>3487.3</v>
      </c>
      <c r="BY49" s="31">
        <v>12</v>
      </c>
      <c r="BZ49" s="46">
        <f t="shared" si="277"/>
        <v>39336.744000000006</v>
      </c>
      <c r="CA49" s="43">
        <v>0.98</v>
      </c>
      <c r="CB49" s="31">
        <v>4497.03</v>
      </c>
      <c r="CC49" s="31">
        <v>12</v>
      </c>
      <c r="CD49" s="46">
        <f t="shared" si="278"/>
        <v>52885.0728</v>
      </c>
      <c r="CE49" s="43">
        <v>1.1</v>
      </c>
      <c r="CF49" s="31">
        <v>2657.75</v>
      </c>
      <c r="CG49" s="31">
        <v>12</v>
      </c>
      <c r="CH49" s="46">
        <f t="shared" si="279"/>
        <v>35082.3</v>
      </c>
      <c r="CI49" s="43">
        <v>1.08</v>
      </c>
      <c r="CJ49" s="31">
        <v>8926.25</v>
      </c>
      <c r="CK49" s="31">
        <v>12</v>
      </c>
      <c r="CL49" s="46">
        <f t="shared" si="280"/>
        <v>115684.20000000001</v>
      </c>
      <c r="CM49" s="43">
        <v>1.13</v>
      </c>
      <c r="CN49" s="31">
        <v>4367.5</v>
      </c>
      <c r="CO49" s="31">
        <v>12</v>
      </c>
      <c r="CP49" s="46">
        <f t="shared" si="281"/>
        <v>59223.299999999996</v>
      </c>
      <c r="CQ49" s="43">
        <v>1.08</v>
      </c>
      <c r="CR49" s="31">
        <v>2519.2</v>
      </c>
      <c r="CS49" s="31">
        <v>12</v>
      </c>
      <c r="CT49" s="46">
        <f t="shared" si="282"/>
        <v>32648.832</v>
      </c>
      <c r="CU49" s="43">
        <v>1.14</v>
      </c>
      <c r="CV49" s="31">
        <v>2750.66</v>
      </c>
      <c r="CW49" s="31">
        <v>12</v>
      </c>
      <c r="CX49" s="46">
        <f t="shared" si="283"/>
        <v>37629.02879999999</v>
      </c>
      <c r="CY49" s="43">
        <v>0.62</v>
      </c>
      <c r="CZ49" s="31">
        <v>2386.8</v>
      </c>
      <c r="DA49" s="31">
        <v>12</v>
      </c>
      <c r="DB49" s="46">
        <f t="shared" si="284"/>
        <v>17757.792</v>
      </c>
      <c r="DC49" s="43">
        <v>0.68</v>
      </c>
      <c r="DD49" s="31">
        <v>2765.5</v>
      </c>
      <c r="DE49" s="31">
        <v>12</v>
      </c>
      <c r="DF49" s="46">
        <f t="shared" si="285"/>
        <v>22566.480000000003</v>
      </c>
      <c r="DG49" s="43">
        <v>1.05</v>
      </c>
      <c r="DH49" s="31">
        <v>3354.75</v>
      </c>
      <c r="DI49" s="31">
        <v>12</v>
      </c>
      <c r="DJ49" s="46">
        <f t="shared" si="286"/>
        <v>42269.85</v>
      </c>
      <c r="DK49" s="43">
        <v>1.09</v>
      </c>
      <c r="DL49" s="31">
        <v>4983.22</v>
      </c>
      <c r="DM49" s="31">
        <v>12</v>
      </c>
      <c r="DN49" s="46">
        <f t="shared" si="287"/>
        <v>65180.51760000001</v>
      </c>
      <c r="DO49" s="43">
        <v>1.15</v>
      </c>
      <c r="DP49" s="31">
        <v>5714.22</v>
      </c>
      <c r="DQ49" s="31">
        <v>12</v>
      </c>
      <c r="DR49" s="46">
        <f t="shared" si="288"/>
        <v>78856.23599999999</v>
      </c>
      <c r="DS49" s="43">
        <v>1.23</v>
      </c>
      <c r="DT49" s="31">
        <v>5589.4</v>
      </c>
      <c r="DU49" s="31">
        <v>12</v>
      </c>
      <c r="DV49" s="46">
        <f t="shared" si="289"/>
        <v>82499.54399999998</v>
      </c>
      <c r="DW49" s="43">
        <v>1.02</v>
      </c>
      <c r="DX49" s="31">
        <v>5178.32</v>
      </c>
      <c r="DY49" s="31">
        <v>12</v>
      </c>
      <c r="DZ49" s="46">
        <f t="shared" si="290"/>
        <v>63382.6368</v>
      </c>
      <c r="EA49" s="43">
        <v>0.79</v>
      </c>
      <c r="EB49" s="31">
        <v>5894.35</v>
      </c>
      <c r="EC49" s="31">
        <v>12</v>
      </c>
      <c r="ED49" s="46">
        <f t="shared" si="291"/>
        <v>55878.43800000001</v>
      </c>
      <c r="EE49" s="43">
        <v>1.08</v>
      </c>
      <c r="EF49" s="31">
        <v>4968.25</v>
      </c>
      <c r="EG49" s="31">
        <v>12</v>
      </c>
      <c r="EH49" s="46">
        <f t="shared" si="292"/>
        <v>64388.520000000004</v>
      </c>
      <c r="EI49" s="43">
        <v>1.22</v>
      </c>
      <c r="EJ49" s="31">
        <v>2832.1</v>
      </c>
      <c r="EK49" s="31">
        <v>12</v>
      </c>
      <c r="EL49" s="46">
        <f t="shared" si="293"/>
        <v>41461.943999999996</v>
      </c>
      <c r="EM49" s="43">
        <v>0.79</v>
      </c>
      <c r="EN49" s="31">
        <v>901.3</v>
      </c>
      <c r="EO49" s="31">
        <v>12</v>
      </c>
      <c r="EP49" s="46">
        <f t="shared" si="294"/>
        <v>8544.323999999999</v>
      </c>
      <c r="EQ49" s="43">
        <v>0.88</v>
      </c>
      <c r="ER49" s="31">
        <v>2856.14</v>
      </c>
      <c r="ES49" s="31">
        <v>12</v>
      </c>
      <c r="ET49" s="46">
        <f t="shared" si="295"/>
        <v>30160.8384</v>
      </c>
      <c r="EU49" s="43">
        <v>0.88</v>
      </c>
      <c r="EV49" s="31">
        <v>2873.59</v>
      </c>
      <c r="EW49" s="31">
        <v>12</v>
      </c>
      <c r="EX49" s="46">
        <f t="shared" si="296"/>
        <v>30345.1104</v>
      </c>
      <c r="EY49" s="43">
        <v>0.81</v>
      </c>
      <c r="EZ49" s="31">
        <v>4438.2</v>
      </c>
      <c r="FA49" s="31">
        <v>12</v>
      </c>
      <c r="FB49" s="46">
        <f t="shared" si="297"/>
        <v>43139.304</v>
      </c>
      <c r="FC49" s="43">
        <v>1.02</v>
      </c>
      <c r="FD49" s="31">
        <v>2534.6</v>
      </c>
      <c r="FE49" s="31">
        <v>12</v>
      </c>
      <c r="FF49" s="46">
        <f t="shared" si="298"/>
        <v>31023.503999999997</v>
      </c>
      <c r="FG49" s="43">
        <v>1.09</v>
      </c>
      <c r="FH49" s="31">
        <v>2510.94</v>
      </c>
      <c r="FI49" s="31">
        <v>12</v>
      </c>
      <c r="FJ49" s="46">
        <f t="shared" si="299"/>
        <v>32843.0952</v>
      </c>
      <c r="FK49" s="43">
        <v>0.96</v>
      </c>
      <c r="FL49" s="31">
        <v>4369.79</v>
      </c>
      <c r="FM49" s="31">
        <v>12</v>
      </c>
      <c r="FN49" s="46">
        <f t="shared" si="300"/>
        <v>50339.9808</v>
      </c>
      <c r="FO49" s="43">
        <v>0.83</v>
      </c>
      <c r="FP49" s="31">
        <v>2973.08</v>
      </c>
      <c r="FQ49" s="31">
        <v>12</v>
      </c>
      <c r="FR49" s="46">
        <f t="shared" si="301"/>
        <v>29611.8768</v>
      </c>
      <c r="FS49" s="43">
        <v>0.79</v>
      </c>
      <c r="FT49" s="31">
        <v>4959.94</v>
      </c>
      <c r="FU49" s="31">
        <v>12</v>
      </c>
      <c r="FV49" s="46">
        <f t="shared" si="302"/>
        <v>47020.2312</v>
      </c>
      <c r="FW49" s="43">
        <v>1.09</v>
      </c>
      <c r="FX49" s="31">
        <v>4346.89</v>
      </c>
      <c r="FY49" s="31">
        <v>12</v>
      </c>
      <c r="FZ49" s="46">
        <f t="shared" si="303"/>
        <v>56857.32120000001</v>
      </c>
      <c r="GA49" s="43">
        <v>1.1</v>
      </c>
      <c r="GB49" s="31">
        <v>5058.1</v>
      </c>
      <c r="GC49" s="31">
        <v>12</v>
      </c>
      <c r="GD49" s="46">
        <f t="shared" si="304"/>
        <v>66766.92000000001</v>
      </c>
      <c r="GE49" s="43">
        <v>0.94</v>
      </c>
      <c r="GF49" s="31">
        <v>3506.6</v>
      </c>
      <c r="GG49" s="31">
        <v>12</v>
      </c>
      <c r="GH49" s="46">
        <f t="shared" si="305"/>
        <v>39554.448</v>
      </c>
      <c r="GI49" s="43">
        <v>0.86</v>
      </c>
      <c r="GJ49" s="31">
        <v>5061.53</v>
      </c>
      <c r="GK49" s="31">
        <v>12</v>
      </c>
      <c r="GL49" s="46">
        <f t="shared" si="306"/>
        <v>52234.9896</v>
      </c>
      <c r="GM49" s="43">
        <v>0.7</v>
      </c>
      <c r="GN49" s="31">
        <v>4373.5</v>
      </c>
      <c r="GO49" s="31">
        <v>12</v>
      </c>
      <c r="GP49" s="46">
        <f t="shared" si="307"/>
        <v>36737.399999999994</v>
      </c>
      <c r="GQ49" s="43">
        <v>1.09</v>
      </c>
      <c r="GR49" s="31">
        <v>2469.3</v>
      </c>
      <c r="GS49" s="31">
        <v>12</v>
      </c>
      <c r="GT49" s="46">
        <f t="shared" si="308"/>
        <v>32298.444000000003</v>
      </c>
      <c r="GU49" s="43">
        <v>0.73</v>
      </c>
      <c r="GV49" s="31">
        <v>4255.3</v>
      </c>
      <c r="GW49" s="31">
        <v>12</v>
      </c>
      <c r="GX49" s="46">
        <f t="shared" si="309"/>
        <v>37276.428</v>
      </c>
      <c r="GY49" s="43">
        <v>0.86</v>
      </c>
      <c r="GZ49" s="31">
        <v>3617</v>
      </c>
      <c r="HA49" s="31">
        <v>12</v>
      </c>
      <c r="HB49" s="46">
        <f t="shared" si="310"/>
        <v>37327.44</v>
      </c>
      <c r="HC49" s="43">
        <v>1.16</v>
      </c>
      <c r="HD49" s="31">
        <v>4963.38</v>
      </c>
      <c r="HE49" s="31">
        <v>12</v>
      </c>
      <c r="HF49" s="46">
        <f t="shared" si="311"/>
        <v>69090.2496</v>
      </c>
      <c r="HG49" s="43">
        <v>0.83</v>
      </c>
      <c r="HH49" s="31">
        <v>4257.8</v>
      </c>
      <c r="HI49" s="31">
        <v>12</v>
      </c>
      <c r="HJ49" s="46">
        <f t="shared" si="312"/>
        <v>42407.688</v>
      </c>
      <c r="HK49" s="43"/>
      <c r="HL49" s="43"/>
      <c r="HM49" s="46">
        <f t="shared" si="313"/>
        <v>2749050.0564</v>
      </c>
      <c r="HN49" s="43"/>
      <c r="HO49" s="43"/>
    </row>
    <row r="50" spans="1:223" ht="12.75">
      <c r="A50" s="51" t="s">
        <v>152</v>
      </c>
      <c r="B50" s="51">
        <f>B49+B48+B47+B44+B43+B36+B29+B19+B15+B12+B9+B5</f>
        <v>19.96</v>
      </c>
      <c r="C50" s="51"/>
      <c r="D50" s="51"/>
      <c r="E50" s="64">
        <f>E49+E48+E47+E44+E43+E36+E29+E19+E15+E12+E9+E5</f>
        <v>1154610.9504000002</v>
      </c>
      <c r="F50" s="46">
        <f>F49+F48+F47+F46+F45+F44+F36+F35+F29+F19+F15+F12+F9+F5</f>
        <v>20.000000000000004</v>
      </c>
      <c r="G50" s="53"/>
      <c r="H50" s="43"/>
      <c r="I50" s="43">
        <f>I49+I48+I47+I46+I45+I44+I36+I35+I29+I19+I15+I12+I9+I5</f>
        <v>1574760</v>
      </c>
      <c r="J50" s="46">
        <f>J5+J9+J12+J15+J19+J29+J35+J36+J44+J45+J46+J47+J48+J49</f>
        <v>15.999999999999998</v>
      </c>
      <c r="K50" s="16">
        <v>12857.9</v>
      </c>
      <c r="L50" s="43">
        <v>12</v>
      </c>
      <c r="M50" s="43">
        <f t="shared" si="215"/>
        <v>2468716.8</v>
      </c>
      <c r="N50" s="43">
        <f>N49+N48+N47+N46+N45+N44+N36+N35+N29+N19+N15+N12+N9+N5</f>
        <v>15</v>
      </c>
      <c r="O50" s="16">
        <v>6232.43</v>
      </c>
      <c r="P50" s="16">
        <v>12</v>
      </c>
      <c r="Q50" s="25">
        <f t="shared" si="216"/>
        <v>1121837.4000000001</v>
      </c>
      <c r="R50" s="43">
        <f>R49+R48+R47+R46+R45+R44+R36+R35+R29+R19+R15+R12+R9+R5</f>
        <v>18.82</v>
      </c>
      <c r="S50" s="16">
        <v>8677.7</v>
      </c>
      <c r="T50" s="16">
        <v>12</v>
      </c>
      <c r="U50" s="30">
        <f t="shared" si="3"/>
        <v>1959771.7680000002</v>
      </c>
      <c r="V50" s="46">
        <f>V49+V48+V47+V46+V45+V44+V36+V35+V29+V19+V15+V12+V9+V5</f>
        <v>15</v>
      </c>
      <c r="W50" s="16">
        <v>4261</v>
      </c>
      <c r="X50" s="16">
        <v>12</v>
      </c>
      <c r="Y50" s="30">
        <f t="shared" si="314"/>
        <v>766980</v>
      </c>
      <c r="Z50" s="46">
        <f>Z49+Z48+Z47+Z46+Z45+Z44+Z36+Z35+Z29+Z19+Z15+Z12+Z9+Z5</f>
        <v>18.599999999999998</v>
      </c>
      <c r="AA50" s="16">
        <v>1932.8</v>
      </c>
      <c r="AB50" s="16">
        <v>12</v>
      </c>
      <c r="AC50" s="30">
        <f t="shared" si="315"/>
        <v>431400.95999999996</v>
      </c>
      <c r="AD50" s="46">
        <f>AD49+AD48+AD47+AD46+AD45+AD44+AD36+AD35+AD29+AD19+AD15+AD12+AD9+AD5+AD43</f>
        <v>22.552</v>
      </c>
      <c r="AE50" s="16">
        <v>5596.7</v>
      </c>
      <c r="AF50" s="16">
        <v>12</v>
      </c>
      <c r="AG50" s="30">
        <f>AG49+AG48+AG47+AG46+AG45+AG44+AG43+AG36+AG29+AG19+AG15+AG12+AG5</f>
        <v>1485057.6287999998</v>
      </c>
      <c r="AH50" s="43">
        <f>AH49+AH48+AH47+AH46+AH45+AH44+AH36+AH35+AH29+AH19+AH15+AH12+AH9+AH5</f>
        <v>14.579999999999998</v>
      </c>
      <c r="AI50" s="31">
        <v>4439</v>
      </c>
      <c r="AJ50" s="31">
        <v>12</v>
      </c>
      <c r="AK50" s="30">
        <f t="shared" si="316"/>
        <v>776647.44</v>
      </c>
      <c r="AL50" s="43">
        <f>AL49+AL48+AL47+AL46+AP45+AL44+AL36+AL35+AL29+AL19+AL15+AL12+AL9+AL5</f>
        <v>19.999999999999993</v>
      </c>
      <c r="AM50" s="16">
        <v>7476.1</v>
      </c>
      <c r="AN50" s="16">
        <v>12</v>
      </c>
      <c r="AO50" s="30">
        <f>AO49+AO48+AO47+AO46+AO45+AO44+AO36+AO29+AO19+AO15+AO9+AO5+AO12</f>
        <v>1794264.0000000002</v>
      </c>
      <c r="AP50" s="43">
        <f>AP49+AP48+AP47+AP46+AP44+AP36+AP35+AP29+AP19+AP15+AP12+AP9+AP5</f>
        <v>16.43</v>
      </c>
      <c r="AQ50" s="16">
        <v>3592.72</v>
      </c>
      <c r="AR50" s="16">
        <v>12</v>
      </c>
      <c r="AS50" s="46">
        <f aca="true" t="shared" si="318" ref="AS50:AX50">AS49+AS48+AS47+AS46+AS45+AS44+AS36+AS29+AS19+AS15+AS12+AS9+AS5</f>
        <v>708340.6752</v>
      </c>
      <c r="AT50" s="46">
        <f t="shared" si="318"/>
        <v>19.330000000000002</v>
      </c>
      <c r="AU50" s="31">
        <v>2415.5</v>
      </c>
      <c r="AV50" s="31">
        <v>12</v>
      </c>
      <c r="AW50" s="46">
        <f>AW49+AW48+AW47+AW46+AW45+AW44+AW36+AW35+AW29+AW19+AW15+AW12+AW9+AW5</f>
        <v>560299.3799999999</v>
      </c>
      <c r="AX50" s="46">
        <f t="shared" si="318"/>
        <v>16.801999999999996</v>
      </c>
      <c r="AY50" s="31">
        <v>2113.6</v>
      </c>
      <c r="AZ50" s="31">
        <v>12</v>
      </c>
      <c r="BA50" s="46">
        <f>BA49+BA48+BA47+BA46+BA45+BA44+BA36+BA35+BA29+BA19+BA15+BA12+BA9+BA5</f>
        <v>426152.48639999994</v>
      </c>
      <c r="BB50" s="46">
        <f>BB49+BB48+BB47+BB46+BB45+BB44+BB36+BB29+BB19+BB15+BB12+BB9+BB5</f>
        <v>14.560000000000002</v>
      </c>
      <c r="BC50" s="31">
        <v>4420.42</v>
      </c>
      <c r="BD50" s="31">
        <v>12</v>
      </c>
      <c r="BE50" s="46">
        <f>BE49+BE48+BE47+BE46+BE45+BE44+BE36+BE35+BE29+BE19+BE15+BE12+BE9+BE5</f>
        <v>772335.7823999999</v>
      </c>
      <c r="BF50" s="46">
        <f>BF49+BF48+BF47+BF46+BF45+BF44+BF36+BF29+BF19+BF15+BF12+BF9+BF5</f>
        <v>15.000000000000002</v>
      </c>
      <c r="BG50" s="31">
        <v>2466.32</v>
      </c>
      <c r="BH50" s="31">
        <v>12</v>
      </c>
      <c r="BI50" s="46">
        <f>BI49+BI48+BI47+BI46+BI45+BI44+BI36+BI35+BI29+BI19+BI15+BI12+BI9+BI5</f>
        <v>443937.6</v>
      </c>
      <c r="BJ50" s="46">
        <f>BJ49+BJ48+BJ47+BJ46+BJ45+BJ44+BJ36+BJ29+BJ19+BJ15+BJ12+BJ9+BJ5</f>
        <v>14.56</v>
      </c>
      <c r="BK50" s="31">
        <v>4344.7</v>
      </c>
      <c r="BL50" s="31">
        <v>12</v>
      </c>
      <c r="BM50" s="46">
        <f>BM49+BM48+BM47+BM46+BM45+BM44+BM36+BM35+BM29+BM19+BM15+BM12+BM9+BM5</f>
        <v>759105.9839999999</v>
      </c>
      <c r="BN50" s="46">
        <f>BN49+BN48+BN47+BN46+BN45+BN44+BN36+BN29+BN19+BN15+BN12+BN9+BN5</f>
        <v>19.333</v>
      </c>
      <c r="BO50" s="31">
        <v>4299.57</v>
      </c>
      <c r="BP50" s="31">
        <v>12</v>
      </c>
      <c r="BQ50" s="46">
        <f>BQ49+BQ48+BQ47+BQ46+BQ45+BQ44+BQ36+BQ35+BQ29+BQ19+BQ15+BQ12+BQ9+BQ5</f>
        <v>997483.0417199999</v>
      </c>
      <c r="BR50" s="30"/>
      <c r="BS50" s="46">
        <f>BS49+BS48+BS47+BS46+BS45+BS44+BS36+BS29+BS19+BS15+BS12+BS9+BS5</f>
        <v>16.5</v>
      </c>
      <c r="BT50" s="31">
        <v>5278.3</v>
      </c>
      <c r="BU50" s="31">
        <v>12</v>
      </c>
      <c r="BV50" s="46">
        <f>BV49+BV48+BV47+BV46+BV45+BV44+BV36+BV35+BV29+BV19+BV15+BV12+BV9+BV5</f>
        <v>1045103.3999999999</v>
      </c>
      <c r="BW50" s="46">
        <f>BW49+BW48+BW47+BW46+BW45+BW44+BW36+BW29+BW19+BW15+BW12+BW9+BW5</f>
        <v>17.999000000000002</v>
      </c>
      <c r="BX50" s="31">
        <v>3487.3</v>
      </c>
      <c r="BY50" s="31">
        <v>12</v>
      </c>
      <c r="BZ50" s="30">
        <f>BZ49+BZ48+BZ47+BZ46+BZ45+BZ44+BZ36+BZ35+BZ29+BZ19+BZ15+BZ12+BZ9+BZ5</f>
        <v>753214.9524000001</v>
      </c>
      <c r="CA50" s="46">
        <f>CA49+CA48+CA47+CA46+CA45+CA44+CA36+CA29+CA19+CA15+CA12+CA9+CA5</f>
        <v>17.28</v>
      </c>
      <c r="CB50" s="31">
        <v>4497.03</v>
      </c>
      <c r="CC50" s="31">
        <v>12</v>
      </c>
      <c r="CD50" s="30">
        <f>CD49+CD48+CD47+CD46+CD45+CD44+CD36+CD35+CD29+CD19+CD15+CD12+CD9+CD5</f>
        <v>932504.1407999999</v>
      </c>
      <c r="CE50" s="46">
        <f>CE49+CE48+CE47+CE46+CE45+CE44+CE36+CE29+CE19+CE15+CE12+CE9+CE5</f>
        <v>19.330000000000002</v>
      </c>
      <c r="CF50" s="31">
        <v>2657.75</v>
      </c>
      <c r="CG50" s="31">
        <v>12</v>
      </c>
      <c r="CH50" s="30">
        <f>CH49+CH48+CH47+CH46+CH45+CH44+CH36+CH35+CH29+CH19+CH15+CH12+CH9+CH5</f>
        <v>616491.6900000001</v>
      </c>
      <c r="CI50" s="46">
        <f>CI49+CI48+CI47+CI46+CI45+CI44+CI36+CI29+CI19+CI15+CI12+CI9+CI5</f>
        <v>18</v>
      </c>
      <c r="CJ50" s="31">
        <v>8926.25</v>
      </c>
      <c r="CK50" s="31">
        <v>12</v>
      </c>
      <c r="CL50" s="30">
        <f>CL49+CL48+CL47+CL46+CL45+CL44+CL36+CL35+CL29+CL19+CL15+CL12+CL9+CL5</f>
        <v>1928070.0000000002</v>
      </c>
      <c r="CM50" s="46">
        <f>CM49+CM48+CM47+CM46+CM45+CM44+CM36+CM29+CM19+CM15+CM12+CM9+CM5</f>
        <v>20</v>
      </c>
      <c r="CN50" s="31">
        <v>4367.5</v>
      </c>
      <c r="CO50" s="31">
        <v>12</v>
      </c>
      <c r="CP50" s="30">
        <f>CP49+CP48+CP47+CP46+CP45+CP44+CP36+CP35+CP29+CP19+CP15+CP12+CP9+CP5</f>
        <v>1048200.0000000001</v>
      </c>
      <c r="CQ50" s="46">
        <f>CQ49+CQ48+CQ47+CQ46+CQ45+CQ44+CQ36+CQ29+CQ19+CQ15+CQ12+CQ9+CQ5</f>
        <v>19.999999999999996</v>
      </c>
      <c r="CR50" s="31">
        <v>2519.2</v>
      </c>
      <c r="CS50" s="31">
        <v>12</v>
      </c>
      <c r="CT50" s="30">
        <f>CT49+CT48+CT47+CT46+CT45+CT44+CT36+CT35+CT29+CT19+CT15+CT12+CT9+CT5</f>
        <v>604608</v>
      </c>
      <c r="CU50" s="46">
        <f>CU49+CU48+CU47+CU46+CU45+CU44+CU36+CU29+CU19+CU15+CU12+CU9+CU5</f>
        <v>19.999999999999996</v>
      </c>
      <c r="CV50" s="31">
        <v>2750.66</v>
      </c>
      <c r="CW50" s="31">
        <v>12</v>
      </c>
      <c r="CX50" s="30">
        <f>CX49+CX48+CX47+CX46+CX45+CX44+CX36+CX35+CX29+CX19+CX15+CX12+CX9+CX5</f>
        <v>660158.3999999998</v>
      </c>
      <c r="CY50" s="46">
        <f>CY49+CY48+CY47+CY46+CY45+CY44+CY36+CY29+CY19+CY15+CY12+CY9+CY5</f>
        <v>20</v>
      </c>
      <c r="CZ50" s="31">
        <v>2386.8</v>
      </c>
      <c r="DA50" s="31">
        <v>12</v>
      </c>
      <c r="DB50" s="30">
        <f>DB49+DB48+DB47+DB46+DB45+DB44+DB36+DB35+DB29+DB19+DB15+DB12+DB9+DB5</f>
        <v>572832</v>
      </c>
      <c r="DC50" s="46">
        <f>DC49+DC48+DC47+DC46+DC45+DC44+DC36+DC29+DC19+DC15+DC12+DC9+DC5</f>
        <v>14.58</v>
      </c>
      <c r="DD50" s="31">
        <v>2765.5</v>
      </c>
      <c r="DE50" s="31">
        <v>12</v>
      </c>
      <c r="DF50" s="30">
        <f>DF49+DF48+DF47+DF46+DF45+DF44+DF36+DF35+DF29+DF19+DF15+DF12+DF9+DF5</f>
        <v>483851.88</v>
      </c>
      <c r="DG50" s="46">
        <f>DG49+DG48+DG47+DG46+DG45+DG44+DG36+DG29+DG19+DG15+DG12+DG9+DG5</f>
        <v>19.33</v>
      </c>
      <c r="DH50" s="31">
        <v>3354.75</v>
      </c>
      <c r="DI50" s="31">
        <v>12</v>
      </c>
      <c r="DJ50" s="30">
        <f>DJ49+DJ48+DJ47+DJ46+DJ45+DJ44+DJ36+DJ35+DJ29+DJ19+DJ15+DJ12+DJ9+DJ5</f>
        <v>778167.8099999999</v>
      </c>
      <c r="DK50" s="46">
        <f>DK49+DK48+DK47+DK46+DK45+DK44+DK36+DK29+DK19+DK15+DK12+DK9+DK5</f>
        <v>20</v>
      </c>
      <c r="DL50" s="31">
        <v>4983.22</v>
      </c>
      <c r="DM50" s="31">
        <v>12</v>
      </c>
      <c r="DN50" s="30">
        <f>DN49+DN48+DN47+DN46+DN45+DN44+DN36+DN35+DN29+DN19+DN15+DN12+DN9+DN5</f>
        <v>1195972.7999999998</v>
      </c>
      <c r="DO50" s="46">
        <f>DO49+DO48+DO47+DO46+DO45+DO44+DO36+DO29+DO19+DO15+DO12+DO9+DO5</f>
        <v>19.33</v>
      </c>
      <c r="DP50" s="31">
        <v>5714.22</v>
      </c>
      <c r="DQ50" s="31">
        <v>12</v>
      </c>
      <c r="DR50" s="30">
        <f>DR49+DR48+DR47+DR46+DR45+DR44+DR36+DR35+DR29+DR19+DR15+DR12+DR9+DR5</f>
        <v>1325470.4712</v>
      </c>
      <c r="DS50" s="46">
        <f>DS49+DS48+DS47+DS46+DS45+DS44+DS36+DS29+DS19+DS15+DS12+DS9+DS5</f>
        <v>21.759999999999998</v>
      </c>
      <c r="DT50" s="31">
        <v>5589.4</v>
      </c>
      <c r="DU50" s="31">
        <v>12</v>
      </c>
      <c r="DV50" s="30">
        <f>DV49+DV48+DV47+DV46+DV45+DV44+DV36+DV35+DV29+DV19+DV15+DV12+DV9+DV5</f>
        <v>1459504.128</v>
      </c>
      <c r="DW50" s="46">
        <f>DW49+DW48+DW47+DW46+DW45+DW44+DW36+DW29+DW19+DW15+DW12+DW9+DW5</f>
        <v>18.5</v>
      </c>
      <c r="DX50" s="31">
        <v>5178.32</v>
      </c>
      <c r="DY50" s="31">
        <v>12</v>
      </c>
      <c r="DZ50" s="30">
        <f>DZ49+DZ48+DZ47+DZ46+DZ45+DZ44+DZ36+DZ35+DZ29+DZ19+DZ15+DZ12+DZ9+DZ5</f>
        <v>1149587.0399999998</v>
      </c>
      <c r="EA50" s="46">
        <f>EA49+EA48+EA47+EA46+EA45+EA44+EA36+EA29+EA19+EA15+EA12+EA9+EA5</f>
        <v>13.17</v>
      </c>
      <c r="EB50" s="31">
        <v>5894.35</v>
      </c>
      <c r="EC50" s="31">
        <v>12</v>
      </c>
      <c r="ED50" s="30">
        <f>ED49+ED48+ED47+ED46+ED45+ED44+ED36+ED35+ED29+ED19+ED15+ED12+ED9+ED5</f>
        <v>931543.0740000001</v>
      </c>
      <c r="EE50" s="46">
        <f>EE49+EE48+EE47+EE46+EE45+EE44+EE36+EE29+EE19+EE15+EE12+EE9+EE5</f>
        <v>18</v>
      </c>
      <c r="EF50" s="31">
        <v>4968.25</v>
      </c>
      <c r="EG50" s="31">
        <v>12</v>
      </c>
      <c r="EH50" s="30">
        <f>EH49+EH48+EH47+EH46+EH45+EH44+EH36+EH35+EH29+EH19+EH15+EH12+EH9+EH5</f>
        <v>1073142</v>
      </c>
      <c r="EI50" s="46">
        <f>EI49+EI48+EI47+EI46+EI45+EI44+EI36+EI29+EI19+EI15+EI12+EI9+EI5</f>
        <v>21.580000000000002</v>
      </c>
      <c r="EJ50" s="31">
        <v>2832.1</v>
      </c>
      <c r="EK50" s="31">
        <v>12</v>
      </c>
      <c r="EL50" s="30">
        <f>EL49+EL48+EL47+EL46+EL45+EL44+EL36+EL35+EL29+EL19+EL15+EL12+EL9+EL5</f>
        <v>693192.072</v>
      </c>
      <c r="EM50" s="46">
        <f>EM49+EM48+EM47+EM46+EM45+EM44+EM36+EM29+EM19+EM15+EM12+EM9+EM5</f>
        <v>14.559999999999999</v>
      </c>
      <c r="EN50" s="31">
        <v>901.3</v>
      </c>
      <c r="EO50" s="31">
        <v>12</v>
      </c>
      <c r="EP50" s="30">
        <f>EP49+EP48+EP47+EP46+EP45+EP44+EP36+EP35+EP29+EP19+EP15+EP12+EP9+EP5</f>
        <v>157475.13599999997</v>
      </c>
      <c r="EQ50" s="46">
        <f>EQ49+EQ48+EQ47+EQ46+EQ45+EQ44+EQ36+EQ29+EQ19+EQ15+EQ12+EQ9+EQ5</f>
        <v>15.51</v>
      </c>
      <c r="ER50" s="31">
        <v>2856.14</v>
      </c>
      <c r="ES50" s="31">
        <v>12</v>
      </c>
      <c r="ET50" s="30">
        <f>ET49+ET48+ET47+ET46+ET45+ET44+ET36+ET35+ET29+ET19+ET15+ET12+ET9+ET5</f>
        <v>531584.7768</v>
      </c>
      <c r="EU50" s="46">
        <f>EU49+EU48+EU47+EU46+EU45+EU44+EU36+EU29+EU19+EU15+EU12+EU9+EU5</f>
        <v>15.54</v>
      </c>
      <c r="EV50" s="31">
        <v>2873.59</v>
      </c>
      <c r="EW50" s="31">
        <v>12</v>
      </c>
      <c r="EX50" s="30">
        <f>EX49+EX48+EX47+EX46+EX45+EX44+EX36+EX35+EX29+EX19+EX15+EX12+EX9+EX5</f>
        <v>535867.0632</v>
      </c>
      <c r="EY50" s="46">
        <f>EY49+EY48+EY47+EY46+EY45+EY44+EY36+EY29+EY19+EY15+EY12+EY9+EY5</f>
        <v>15</v>
      </c>
      <c r="EZ50" s="31">
        <v>4438.2</v>
      </c>
      <c r="FA50" s="31">
        <v>12</v>
      </c>
      <c r="FB50" s="30">
        <f>FB49+FB48+FB47+FB46+FB45+FB44+FB36+FB35+FB29+FB19+FB15+FB12+FB9+FB5</f>
        <v>798876</v>
      </c>
      <c r="FC50" s="46">
        <f>FC49+FC48+FC47+FC46+FC45+FC44+FC36+FC29+FC19+FC15+FC12+FC9+FC5</f>
        <v>19.33</v>
      </c>
      <c r="FD50" s="31">
        <v>2534.6</v>
      </c>
      <c r="FE50" s="31">
        <v>12</v>
      </c>
      <c r="FF50" s="30">
        <f>FF49+FF48+FF47+FF46+FF45+FF44+FF36+FF35+FF29+FF19+FF15+FF12+FF9+FF5</f>
        <v>587925.816</v>
      </c>
      <c r="FG50" s="46">
        <f>FG49+FG48+FG47+FG46+FG45+FG44+FG36+FG29+FG19+FG15+FG12+FG9+FG5</f>
        <v>20</v>
      </c>
      <c r="FH50" s="31">
        <v>2510.94</v>
      </c>
      <c r="FI50" s="31">
        <v>12</v>
      </c>
      <c r="FJ50" s="30">
        <f>FJ49+FJ48+FJ47+FJ46+FJ45+FJ44+FJ36+FJ35+FJ29+FJ19+FJ15+FJ12+FJ9+FJ5</f>
        <v>602625.6000000001</v>
      </c>
      <c r="FK50" s="46">
        <f>FK49+FK48+FK47+FK46+FK45+FK44+FK36+FK29+FK19+FK15+FK12+FK9+FK5</f>
        <v>15.670000000000002</v>
      </c>
      <c r="FL50" s="31">
        <v>4369.79</v>
      </c>
      <c r="FM50" s="31">
        <v>12</v>
      </c>
      <c r="FN50" s="30">
        <f>FN49+FN48+FN47+FN46+FN45+FN44+FN36+FN35+FN29+FN19+FN15+FN12+FN9+FN5</f>
        <v>821695.3115999999</v>
      </c>
      <c r="FO50" s="46">
        <f>FO49+FO48+FO47+FO46+FO45+FO44+FO36+FO29+FO19+FO15+FO12+FO9+FO5</f>
        <v>15</v>
      </c>
      <c r="FP50" s="31">
        <v>2973.08</v>
      </c>
      <c r="FQ50" s="31">
        <v>12</v>
      </c>
      <c r="FR50" s="30">
        <f>FR49+FR48+FR47+FR46+FR45+FR44+FR36+FR35+FR29+FR19+FR15+FR12+FR9+FR5</f>
        <v>535154.4</v>
      </c>
      <c r="FS50" s="46">
        <f>FS49+FS48+FS47+FS46+FS45+FS44+FS36+FS29+FS19+FS15+FS12+FS9+FS5</f>
        <v>17.755</v>
      </c>
      <c r="FT50" s="31">
        <v>4959.94</v>
      </c>
      <c r="FU50" s="31">
        <v>12</v>
      </c>
      <c r="FV50" s="30">
        <f>FV49+FV48+FV47+FV46+FV45+FV44+FV36+FV35+FV29+FV19+FV15+FV12+FV9+FV5</f>
        <v>1056764.8164000001</v>
      </c>
      <c r="FW50" s="46">
        <f>FW49+FW48+FW47+FW46+FW45+FW44+FW36+FW29+FW19+FW15+FW12+FW9+FW5</f>
        <v>20.000000000000004</v>
      </c>
      <c r="FX50" s="31">
        <v>4346.89</v>
      </c>
      <c r="FY50" s="31">
        <v>12</v>
      </c>
      <c r="FZ50" s="30">
        <f>FZ49+FZ48+FZ47+FZ46+FZ45+FZ44+FZ36+FZ35+FZ29+FZ19+FZ15+FZ12+FZ9+FZ5</f>
        <v>1035606.6600000001</v>
      </c>
      <c r="GA50" s="46">
        <f>GA49+GA48+GA47+GA46+GA45+GA44+GA36+GA29+GA19+GA15+GA12+GA9+GA5</f>
        <v>19.325000000000003</v>
      </c>
      <c r="GB50" s="31">
        <v>5058.1</v>
      </c>
      <c r="GC50" s="31">
        <v>12</v>
      </c>
      <c r="GD50" s="30">
        <f>GD49+GD48+GD47+GD46+GD45+GD44+GD36+GD35+GD29+GD19+GD15+GD12+GD9+GD5</f>
        <v>1172973.3900000001</v>
      </c>
      <c r="GE50" s="46">
        <f>GE49+GE48+GE47+GE46+GE45+GE44+GE36+GE29+GE19+GE15+GE12+GE9+GE5</f>
        <v>17.24</v>
      </c>
      <c r="GF50" s="31">
        <v>3506.6</v>
      </c>
      <c r="GG50" s="31">
        <v>12</v>
      </c>
      <c r="GH50" s="30">
        <f>GH49+GH48+GH47+GH46+GH45+GH44+GH36+GH35+GH29+GH19+GH15+GH12+GH9+GH5</f>
        <v>725445.4079999998</v>
      </c>
      <c r="GI50" s="46">
        <f>GI49+GI48+GI47+GI46+GI45+GI44+GI36+GI29+GI19+GI15+GI12+GI9+GI5</f>
        <v>14.69</v>
      </c>
      <c r="GJ50" s="31">
        <v>5061.53</v>
      </c>
      <c r="GK50" s="31">
        <v>12</v>
      </c>
      <c r="GL50" s="30">
        <f>GL49+GL48+GL47+GL46+GL45+GL44+GL36+GL35+GL29+GL19+GL15+GL12+GL9+GL5</f>
        <v>892246.5084000002</v>
      </c>
      <c r="GM50" s="46">
        <f>GM49+GM48+GM47+GM46+GM45+GM44+GM36+GM29+GM19+GM15+GM12+GM9+GM5</f>
        <v>13.35</v>
      </c>
      <c r="GN50" s="31">
        <v>4373.5</v>
      </c>
      <c r="GO50" s="31">
        <v>12</v>
      </c>
      <c r="GP50" s="30">
        <f>GP49+GP48+GP47+GP46+GP45+GP44+GP36+GP35+GP29+GP19+GP15+GP12+GP9+GP5</f>
        <v>700634.7</v>
      </c>
      <c r="GQ50" s="46">
        <f>GQ49+GQ48+GQ47+GQ46+GQ45+GQ44+GQ36+GQ29+GQ19+GQ15+GQ12+GQ9+GQ5</f>
        <v>20</v>
      </c>
      <c r="GR50" s="31">
        <v>2469.3</v>
      </c>
      <c r="GS50" s="31">
        <v>12</v>
      </c>
      <c r="GT50" s="30">
        <f>GT49+GT48+GT47+GT46+GT45+GT44+GT36+GT35+GT29+GT19+GT15+GT12+GT9+GT5</f>
        <v>592632</v>
      </c>
      <c r="GU50" s="46">
        <f>GU49+GU48+GU47+GU46+GU45+GU44+GU36+GU29+GU19+GU15+GU12+GU9+GU5</f>
        <v>13.900000000000002</v>
      </c>
      <c r="GV50" s="31">
        <v>4255.3</v>
      </c>
      <c r="GW50" s="31">
        <v>12</v>
      </c>
      <c r="GX50" s="30">
        <f>GX49+GX48+GX47+GX46+GX45+GX44+GX36+GX35+GX29+GX19+GX15+GX12+GX9+GX5</f>
        <v>709784.04</v>
      </c>
      <c r="GY50" s="46">
        <f>GY49+GY48+GY47+GY46+GY45+GY44+GY36+GY29+GY19+GY15+GY12+GY9+GY5</f>
        <v>14.685999999999998</v>
      </c>
      <c r="GZ50" s="31">
        <v>3617</v>
      </c>
      <c r="HA50" s="31">
        <v>12</v>
      </c>
      <c r="HB50" s="30">
        <f>HB49+HB48+HB47+HB46+HB45+HB44+HB36+HB35+HB29+HB19+HB15+HB12+HB9+HB5</f>
        <v>637431.144</v>
      </c>
      <c r="HC50" s="46">
        <f>HC49+HC48+HC47+HC46+HC45+HC44+HC36+HC29+HC19+HC15+HC12+HC9+HC5</f>
        <v>19.330000000000002</v>
      </c>
      <c r="HD50" s="31">
        <v>4963.38</v>
      </c>
      <c r="HE50" s="31">
        <v>12</v>
      </c>
      <c r="HF50" s="30">
        <f>HF49+HF48+HF47+HF46+HF45+HF44+HF36+HF35+HF29+HF19+HF15+HF12+HF9+HF5</f>
        <v>1151305.6247999999</v>
      </c>
      <c r="HG50" s="43">
        <f aca="true" t="shared" si="319" ref="HG50:HL50">HG49+HG48+HG47+HG44+HG36+HG35+HG29+HG19+HG15+HG12+HG9+HG5</f>
        <v>14.58</v>
      </c>
      <c r="HH50" s="31">
        <v>4257.8</v>
      </c>
      <c r="HI50" s="46">
        <f t="shared" si="319"/>
        <v>144</v>
      </c>
      <c r="HJ50" s="46">
        <f t="shared" si="319"/>
        <v>744944.6880000001</v>
      </c>
      <c r="HK50" s="43">
        <f t="shared" si="319"/>
        <v>0</v>
      </c>
      <c r="HL50" s="43">
        <f t="shared" si="319"/>
        <v>0</v>
      </c>
      <c r="HM50" s="46">
        <f>HM49+HM48+HM47+HM46+HM45+HM43+HM44+HM36+HM35+HM29+HM19+HM15+HM12+HM9+HM5</f>
        <v>49440495.69972</v>
      </c>
      <c r="HN50" s="43">
        <f>HN49+HN48+HN47+HN44+HN36+HN35+HN29+HN19+HN15+HN12+HN9+HN5</f>
        <v>0</v>
      </c>
      <c r="HO50" s="43">
        <f>HO49+HO48+HO47+HO44+HO36+HO35+HO29+HO19+HO15+HO12+HO9+HO5</f>
        <v>0</v>
      </c>
    </row>
  </sheetData>
  <sheetProtection/>
  <mergeCells count="54">
    <mergeCell ref="GM3:GP3"/>
    <mergeCell ref="GQ3:GT3"/>
    <mergeCell ref="GU3:GX3"/>
    <mergeCell ref="GY3:HB3"/>
    <mergeCell ref="HC3:HF3"/>
    <mergeCell ref="HG3:HJ3"/>
    <mergeCell ref="FO3:FR3"/>
    <mergeCell ref="FS3:FV3"/>
    <mergeCell ref="FW3:FZ3"/>
    <mergeCell ref="GA3:GD3"/>
    <mergeCell ref="GE3:GH3"/>
    <mergeCell ref="GI3:GL3"/>
    <mergeCell ref="EQ3:ET3"/>
    <mergeCell ref="EU3:EX3"/>
    <mergeCell ref="EY3:FB3"/>
    <mergeCell ref="FC3:FF3"/>
    <mergeCell ref="FG3:FJ3"/>
    <mergeCell ref="FK3:FN3"/>
    <mergeCell ref="DS3:DV3"/>
    <mergeCell ref="DW3:DZ3"/>
    <mergeCell ref="EA3:ED3"/>
    <mergeCell ref="EE3:EH3"/>
    <mergeCell ref="EI3:EL3"/>
    <mergeCell ref="EM3:EP3"/>
    <mergeCell ref="CU3:CX3"/>
    <mergeCell ref="CY3:DB3"/>
    <mergeCell ref="DC3:DF3"/>
    <mergeCell ref="DG3:DJ3"/>
    <mergeCell ref="DK3:DN3"/>
    <mergeCell ref="DO3:DR3"/>
    <mergeCell ref="BW3:BZ3"/>
    <mergeCell ref="CA3:CD3"/>
    <mergeCell ref="CE3:CH3"/>
    <mergeCell ref="CI3:CL3"/>
    <mergeCell ref="CM3:CP3"/>
    <mergeCell ref="CQ3:CT3"/>
    <mergeCell ref="AX3:BA3"/>
    <mergeCell ref="BB3:BE3"/>
    <mergeCell ref="BF3:BI3"/>
    <mergeCell ref="BJ3:BM3"/>
    <mergeCell ref="BN3:BQ3"/>
    <mergeCell ref="BS3:BV3"/>
    <mergeCell ref="Z3:AC3"/>
    <mergeCell ref="AD3:AG3"/>
    <mergeCell ref="AH3:AK3"/>
    <mergeCell ref="AL3:AO3"/>
    <mergeCell ref="AP3:AS3"/>
    <mergeCell ref="AT3:AW3"/>
    <mergeCell ref="B3:E3"/>
    <mergeCell ref="F3:I3"/>
    <mergeCell ref="J3:M3"/>
    <mergeCell ref="N3:Q3"/>
    <mergeCell ref="R3:U3"/>
    <mergeCell ref="V3:Y3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X70"/>
  <sheetViews>
    <sheetView zoomScalePageLayoutView="0" workbookViewId="0" topLeftCell="A1">
      <selection activeCell="K59" sqref="K59"/>
    </sheetView>
  </sheetViews>
  <sheetFormatPr defaultColWidth="9.00390625" defaultRowHeight="12.75"/>
  <cols>
    <col min="1" max="1" width="4.625" style="15" customWidth="1"/>
    <col min="2" max="2" width="7.625" style="15" customWidth="1"/>
    <col min="3" max="3" width="10.875" style="15" customWidth="1"/>
    <col min="4" max="4" width="10.125" style="15" customWidth="1"/>
    <col min="5" max="5" width="9.875" style="15" customWidth="1"/>
    <col min="6" max="6" width="10.375" style="15" bestFit="1" customWidth="1"/>
    <col min="7" max="7" width="11.00390625" style="15" bestFit="1" customWidth="1"/>
    <col min="8" max="8" width="10.375" style="15" customWidth="1"/>
    <col min="9" max="9" width="10.25390625" style="15" customWidth="1"/>
    <col min="10" max="10" width="9.125" style="15" customWidth="1"/>
    <col min="11" max="11" width="10.25390625" style="15" customWidth="1"/>
    <col min="12" max="12" width="11.125" style="15" customWidth="1"/>
    <col min="13" max="14" width="10.625" style="15" customWidth="1"/>
    <col min="15" max="15" width="9.625" style="15" customWidth="1"/>
    <col min="16" max="16" width="5.00390625" style="15" hidden="1" customWidth="1"/>
    <col min="17" max="17" width="11.25390625" style="15" customWidth="1"/>
    <col min="18" max="18" width="10.25390625" style="15" customWidth="1"/>
    <col min="19" max="19" width="10.75390625" style="15" customWidth="1"/>
    <col min="20" max="20" width="8.25390625" style="15" customWidth="1"/>
    <col min="21" max="21" width="9.25390625" style="15" customWidth="1"/>
    <col min="22" max="22" width="10.25390625" style="15" customWidth="1"/>
    <col min="23" max="23" width="9.625" style="15" customWidth="1"/>
    <col min="24" max="25" width="10.375" style="15" customWidth="1"/>
    <col min="26" max="26" width="9.125" style="15" customWidth="1"/>
    <col min="27" max="27" width="9.875" style="15" customWidth="1"/>
    <col min="28" max="28" width="10.00390625" style="15" bestFit="1" customWidth="1"/>
    <col min="29" max="29" width="9.625" style="15" bestFit="1" customWidth="1"/>
    <col min="30" max="30" width="9.875" style="15" customWidth="1"/>
    <col min="31" max="31" width="8.625" style="15" customWidth="1"/>
    <col min="32" max="32" width="10.875" style="15" customWidth="1"/>
    <col min="33" max="33" width="11.75390625" style="15" bestFit="1" customWidth="1"/>
    <col min="34" max="34" width="9.25390625" style="15" customWidth="1"/>
    <col min="35" max="35" width="9.125" style="15" customWidth="1"/>
    <col min="36" max="36" width="9.625" style="15" bestFit="1" customWidth="1"/>
    <col min="37" max="37" width="9.125" style="15" customWidth="1"/>
    <col min="38" max="38" width="11.75390625" style="15" bestFit="1" customWidth="1"/>
    <col min="39" max="39" width="10.625" style="15" bestFit="1" customWidth="1"/>
    <col min="40" max="40" width="10.75390625" style="15" customWidth="1"/>
    <col min="41" max="41" width="10.375" style="15" bestFit="1" customWidth="1"/>
    <col min="42" max="42" width="10.625" style="15" bestFit="1" customWidth="1"/>
    <col min="43" max="44" width="10.375" style="15" customWidth="1"/>
    <col min="45" max="45" width="9.875" style="15" customWidth="1"/>
    <col min="46" max="46" width="10.125" style="15" customWidth="1"/>
    <col min="47" max="47" width="10.25390625" style="15" customWidth="1"/>
    <col min="48" max="48" width="11.75390625" style="15" bestFit="1" customWidth="1"/>
    <col min="49" max="49" width="9.75390625" style="15" customWidth="1"/>
    <col min="50" max="50" width="11.125" style="15" customWidth="1"/>
    <col min="51" max="51" width="10.25390625" style="15" customWidth="1"/>
    <col min="52" max="52" width="11.375" style="15" bestFit="1" customWidth="1"/>
    <col min="53" max="53" width="10.625" style="15" customWidth="1"/>
    <col min="54" max="54" width="10.375" style="15" customWidth="1"/>
    <col min="55" max="62" width="9.125" style="15" customWidth="1"/>
    <col min="63" max="63" width="9.375" style="15" bestFit="1" customWidth="1"/>
    <col min="64" max="65" width="11.375" style="15" customWidth="1"/>
    <col min="66" max="69" width="9.125" style="15" customWidth="1"/>
    <col min="70" max="70" width="11.125" style="15" customWidth="1"/>
    <col min="71" max="71" width="9.125" style="15" customWidth="1"/>
    <col min="72" max="72" width="10.375" style="15" customWidth="1"/>
    <col min="73" max="73" width="7.125" style="15" customWidth="1"/>
    <col min="74" max="74" width="9.125" style="15" customWidth="1"/>
    <col min="75" max="75" width="9.375" style="15" bestFit="1" customWidth="1"/>
    <col min="76" max="16384" width="9.125" style="15" customWidth="1"/>
  </cols>
  <sheetData>
    <row r="2" ht="12">
      <c r="K2" s="27" t="s">
        <v>216</v>
      </c>
    </row>
    <row r="3" ht="12.75">
      <c r="I3" s="28" t="s">
        <v>217</v>
      </c>
    </row>
    <row r="4" spans="9:14" ht="12.75">
      <c r="I4" s="28"/>
      <c r="K4" s="27" t="s">
        <v>336</v>
      </c>
      <c r="L4" s="27"/>
      <c r="M4" s="27"/>
      <c r="N4" s="27"/>
    </row>
    <row r="5" ht="15.75" customHeight="1"/>
    <row r="6" spans="1:50" ht="12.75" customHeight="1">
      <c r="A6" s="98" t="s">
        <v>107</v>
      </c>
      <c r="B6" s="113" t="s">
        <v>108</v>
      </c>
      <c r="C6" s="114"/>
      <c r="D6" s="101" t="s">
        <v>218</v>
      </c>
      <c r="E6" s="101" t="s">
        <v>219</v>
      </c>
      <c r="F6" s="104" t="s">
        <v>220</v>
      </c>
      <c r="G6" s="104" t="s">
        <v>221</v>
      </c>
      <c r="H6" s="107" t="s">
        <v>222</v>
      </c>
      <c r="I6" s="101" t="s">
        <v>223</v>
      </c>
      <c r="J6" s="104" t="s">
        <v>224</v>
      </c>
      <c r="K6" s="107" t="s">
        <v>225</v>
      </c>
      <c r="L6" s="101" t="s">
        <v>226</v>
      </c>
      <c r="M6" s="104" t="s">
        <v>227</v>
      </c>
      <c r="N6" s="104" t="s">
        <v>228</v>
      </c>
      <c r="O6" s="101" t="s">
        <v>229</v>
      </c>
      <c r="P6" s="29" t="s">
        <v>108</v>
      </c>
      <c r="Q6" s="104" t="s">
        <v>0</v>
      </c>
      <c r="R6" s="104" t="s">
        <v>230</v>
      </c>
      <c r="S6" s="104" t="s">
        <v>231</v>
      </c>
      <c r="T6" s="104" t="s">
        <v>232</v>
      </c>
      <c r="U6" s="110" t="s">
        <v>125</v>
      </c>
      <c r="V6" s="107" t="s">
        <v>126</v>
      </c>
      <c r="W6" s="104" t="s">
        <v>127</v>
      </c>
      <c r="X6" s="104" t="s">
        <v>233</v>
      </c>
      <c r="Y6" s="104" t="s">
        <v>234</v>
      </c>
      <c r="Z6" s="104" t="s">
        <v>235</v>
      </c>
      <c r="AA6" s="104" t="s">
        <v>236</v>
      </c>
      <c r="AB6" s="104" t="s">
        <v>237</v>
      </c>
      <c r="AC6" s="104" t="s">
        <v>238</v>
      </c>
      <c r="AD6" s="113" t="s">
        <v>108</v>
      </c>
      <c r="AE6" s="114"/>
      <c r="AF6" s="101" t="s">
        <v>239</v>
      </c>
      <c r="AG6" s="104" t="s">
        <v>240</v>
      </c>
      <c r="AH6" s="104" t="s">
        <v>136</v>
      </c>
      <c r="AI6" s="104" t="s">
        <v>241</v>
      </c>
      <c r="AJ6" s="104" t="s">
        <v>242</v>
      </c>
      <c r="AK6" s="101" t="s">
        <v>140</v>
      </c>
      <c r="AL6" s="101" t="s">
        <v>243</v>
      </c>
      <c r="AM6" s="104" t="s">
        <v>244</v>
      </c>
      <c r="AN6" s="104" t="s">
        <v>245</v>
      </c>
      <c r="AO6" s="104" t="s">
        <v>246</v>
      </c>
      <c r="AP6" s="104" t="s">
        <v>247</v>
      </c>
      <c r="AQ6" s="104" t="s">
        <v>145</v>
      </c>
      <c r="AR6" s="101" t="s">
        <v>248</v>
      </c>
      <c r="AS6" s="101" t="s">
        <v>249</v>
      </c>
      <c r="AT6" s="101" t="s">
        <v>250</v>
      </c>
      <c r="AU6" s="101" t="s">
        <v>150</v>
      </c>
      <c r="AV6" s="101" t="s">
        <v>251</v>
      </c>
      <c r="AW6" s="101" t="s">
        <v>151</v>
      </c>
      <c r="AX6" s="101" t="s">
        <v>152</v>
      </c>
    </row>
    <row r="7" spans="1:50" ht="12" customHeight="1">
      <c r="A7" s="99"/>
      <c r="B7" s="115"/>
      <c r="C7" s="116"/>
      <c r="D7" s="102"/>
      <c r="E7" s="102"/>
      <c r="F7" s="105"/>
      <c r="G7" s="105"/>
      <c r="H7" s="108"/>
      <c r="I7" s="102"/>
      <c r="J7" s="105"/>
      <c r="K7" s="108"/>
      <c r="L7" s="102"/>
      <c r="M7" s="105"/>
      <c r="N7" s="105"/>
      <c r="O7" s="102"/>
      <c r="P7" s="29"/>
      <c r="Q7" s="105"/>
      <c r="R7" s="105"/>
      <c r="S7" s="105"/>
      <c r="T7" s="105"/>
      <c r="U7" s="111"/>
      <c r="V7" s="108"/>
      <c r="W7" s="105"/>
      <c r="X7" s="105"/>
      <c r="Y7" s="105"/>
      <c r="Z7" s="105"/>
      <c r="AA7" s="105"/>
      <c r="AB7" s="105"/>
      <c r="AC7" s="105"/>
      <c r="AD7" s="115"/>
      <c r="AE7" s="116"/>
      <c r="AF7" s="102"/>
      <c r="AG7" s="105"/>
      <c r="AH7" s="105"/>
      <c r="AI7" s="105"/>
      <c r="AJ7" s="105"/>
      <c r="AK7" s="102"/>
      <c r="AL7" s="102"/>
      <c r="AM7" s="105"/>
      <c r="AN7" s="105"/>
      <c r="AO7" s="105"/>
      <c r="AP7" s="105"/>
      <c r="AQ7" s="105"/>
      <c r="AR7" s="102"/>
      <c r="AS7" s="102"/>
      <c r="AT7" s="102"/>
      <c r="AU7" s="102"/>
      <c r="AV7" s="102"/>
      <c r="AW7" s="102"/>
      <c r="AX7" s="102"/>
    </row>
    <row r="8" spans="1:50" ht="135" customHeight="1">
      <c r="A8" s="100"/>
      <c r="B8" s="117"/>
      <c r="C8" s="118"/>
      <c r="D8" s="103"/>
      <c r="E8" s="103"/>
      <c r="F8" s="106"/>
      <c r="G8" s="106"/>
      <c r="H8" s="109"/>
      <c r="I8" s="103"/>
      <c r="J8" s="106"/>
      <c r="K8" s="109"/>
      <c r="L8" s="103"/>
      <c r="M8" s="106"/>
      <c r="N8" s="106"/>
      <c r="O8" s="103"/>
      <c r="P8" s="29"/>
      <c r="Q8" s="106"/>
      <c r="R8" s="106"/>
      <c r="S8" s="106"/>
      <c r="T8" s="106"/>
      <c r="U8" s="112"/>
      <c r="V8" s="109"/>
      <c r="W8" s="106"/>
      <c r="X8" s="106"/>
      <c r="Y8" s="106"/>
      <c r="Z8" s="106"/>
      <c r="AA8" s="106"/>
      <c r="AB8" s="106"/>
      <c r="AC8" s="106"/>
      <c r="AD8" s="117"/>
      <c r="AE8" s="118"/>
      <c r="AF8" s="103"/>
      <c r="AG8" s="106"/>
      <c r="AH8" s="106"/>
      <c r="AI8" s="106"/>
      <c r="AJ8" s="106"/>
      <c r="AK8" s="103"/>
      <c r="AL8" s="103"/>
      <c r="AM8" s="106"/>
      <c r="AN8" s="106"/>
      <c r="AO8" s="106"/>
      <c r="AP8" s="106"/>
      <c r="AQ8" s="106"/>
      <c r="AR8" s="103"/>
      <c r="AS8" s="103"/>
      <c r="AT8" s="103"/>
      <c r="AU8" s="103"/>
      <c r="AV8" s="103"/>
      <c r="AW8" s="103"/>
      <c r="AX8" s="103"/>
    </row>
    <row r="9" spans="1:50" ht="12">
      <c r="A9" s="16">
        <v>1</v>
      </c>
      <c r="B9" s="96" t="s">
        <v>105</v>
      </c>
      <c r="C9" s="97"/>
      <c r="D9" s="14">
        <v>4813.72</v>
      </c>
      <c r="E9" s="19">
        <f>F9+G9+H9</f>
        <v>0</v>
      </c>
      <c r="F9" s="20">
        <v>0</v>
      </c>
      <c r="G9" s="21">
        <v>0</v>
      </c>
      <c r="H9" s="21">
        <v>0</v>
      </c>
      <c r="I9" s="30">
        <f>J9+K9</f>
        <v>0</v>
      </c>
      <c r="J9" s="31">
        <v>0</v>
      </c>
      <c r="K9" s="16">
        <v>0</v>
      </c>
      <c r="L9" s="25">
        <f>M9+N9</f>
        <v>0</v>
      </c>
      <c r="M9" s="16">
        <v>0</v>
      </c>
      <c r="N9" s="16">
        <v>0</v>
      </c>
      <c r="O9" s="30">
        <f>R9+S9+T9</f>
        <v>0</v>
      </c>
      <c r="P9" s="17" t="s">
        <v>252</v>
      </c>
      <c r="Q9" s="18" t="s">
        <v>335</v>
      </c>
      <c r="R9" s="16">
        <v>0</v>
      </c>
      <c r="S9" s="31">
        <v>0</v>
      </c>
      <c r="T9" s="16">
        <v>0</v>
      </c>
      <c r="U9" s="30">
        <f>V9+W9+X9+Y9+Z9+AA9+AB9+AC9</f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31">
        <v>0</v>
      </c>
      <c r="AC9" s="16">
        <v>0</v>
      </c>
      <c r="AD9" s="96" t="s">
        <v>320</v>
      </c>
      <c r="AE9" s="97"/>
      <c r="AF9" s="30">
        <f>AG9+AH9+AJ9+AI9</f>
        <v>0</v>
      </c>
      <c r="AG9" s="16">
        <v>0</v>
      </c>
      <c r="AH9" s="16">
        <v>0</v>
      </c>
      <c r="AI9" s="16">
        <v>0</v>
      </c>
      <c r="AJ9" s="16">
        <v>0</v>
      </c>
      <c r="AK9" s="25">
        <v>0</v>
      </c>
      <c r="AL9" s="30">
        <f>AM9+AN9+AO9+AP9+AQ9</f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30">
        <v>0</v>
      </c>
      <c r="AS9" s="30">
        <v>0</v>
      </c>
      <c r="AT9" s="30">
        <v>0</v>
      </c>
      <c r="AU9" s="25">
        <v>0</v>
      </c>
      <c r="AV9" s="25">
        <v>0</v>
      </c>
      <c r="AW9" s="25">
        <v>0</v>
      </c>
      <c r="AX9" s="30">
        <f>AW9+AV9+AU9+AT9+AS9+AR9+AL9+AF9+AK9+U9+O9+L9+I9+E9</f>
        <v>0</v>
      </c>
    </row>
    <row r="10" spans="1:50" ht="12">
      <c r="A10" s="16">
        <v>2</v>
      </c>
      <c r="B10" s="96" t="s">
        <v>154</v>
      </c>
      <c r="C10" s="97"/>
      <c r="D10" s="2">
        <v>6695</v>
      </c>
      <c r="E10" s="19">
        <f>F10+G10+H10</f>
        <v>0</v>
      </c>
      <c r="F10" s="20">
        <v>0</v>
      </c>
      <c r="G10" s="21">
        <v>0</v>
      </c>
      <c r="H10" s="21">
        <v>0</v>
      </c>
      <c r="I10" s="30">
        <f>J10+K10</f>
        <v>0</v>
      </c>
      <c r="J10" s="31">
        <v>0</v>
      </c>
      <c r="K10" s="16">
        <v>0</v>
      </c>
      <c r="L10" s="25">
        <f>M10+N10</f>
        <v>0</v>
      </c>
      <c r="M10" s="16">
        <v>0</v>
      </c>
      <c r="N10" s="16">
        <v>0</v>
      </c>
      <c r="O10" s="30">
        <f>R10+S10+T10</f>
        <v>0</v>
      </c>
      <c r="P10" s="17"/>
      <c r="Q10" s="18" t="s">
        <v>5</v>
      </c>
      <c r="R10" s="16">
        <v>0</v>
      </c>
      <c r="S10" s="31">
        <v>0</v>
      </c>
      <c r="T10" s="16">
        <v>0</v>
      </c>
      <c r="U10" s="30">
        <f>V10+W10+X10+Y10+Z10+AA10+AB10+AC10</f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31">
        <v>0</v>
      </c>
      <c r="AC10" s="16">
        <v>0</v>
      </c>
      <c r="AD10" s="96" t="s">
        <v>252</v>
      </c>
      <c r="AE10" s="97"/>
      <c r="AF10" s="30">
        <f>AG10+AH10+AJ10+AI10</f>
        <v>0</v>
      </c>
      <c r="AG10" s="16">
        <v>0</v>
      </c>
      <c r="AH10" s="16">
        <v>0</v>
      </c>
      <c r="AI10" s="16">
        <v>0</v>
      </c>
      <c r="AJ10" s="16">
        <v>0</v>
      </c>
      <c r="AK10" s="25">
        <v>0</v>
      </c>
      <c r="AL10" s="30">
        <f>AM10+AN10+AO10+AP10+AQ10</f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30">
        <v>0</v>
      </c>
      <c r="AS10" s="30">
        <v>0</v>
      </c>
      <c r="AT10" s="30">
        <v>0</v>
      </c>
      <c r="AU10" s="25">
        <v>0</v>
      </c>
      <c r="AV10" s="25">
        <v>0</v>
      </c>
      <c r="AW10" s="25">
        <v>0</v>
      </c>
      <c r="AX10" s="30">
        <f>AW10+AV10+AU10+AT10+AS10+AR10+AL10+AF10+AK10+U10+O10+L10+I10+E10</f>
        <v>0</v>
      </c>
    </row>
    <row r="11" spans="1:50" ht="12">
      <c r="A11" s="16">
        <v>3</v>
      </c>
      <c r="B11" s="96" t="s">
        <v>155</v>
      </c>
      <c r="C11" s="97"/>
      <c r="D11" s="2">
        <v>12811.4</v>
      </c>
      <c r="E11" s="19">
        <f aca="true" t="shared" si="0" ref="E11:E66">F11+G11+H11</f>
        <v>0</v>
      </c>
      <c r="F11" s="20">
        <v>0</v>
      </c>
      <c r="G11" s="21">
        <v>0</v>
      </c>
      <c r="H11" s="21">
        <v>0</v>
      </c>
      <c r="I11" s="30">
        <f>J11+K11</f>
        <v>0</v>
      </c>
      <c r="J11" s="31">
        <v>0</v>
      </c>
      <c r="K11" s="16">
        <v>0</v>
      </c>
      <c r="L11" s="25">
        <f>M11+N11</f>
        <v>0</v>
      </c>
      <c r="M11" s="16">
        <v>0</v>
      </c>
      <c r="N11" s="16">
        <v>0</v>
      </c>
      <c r="O11" s="30">
        <f>R11+S11+T11</f>
        <v>0</v>
      </c>
      <c r="P11" s="24" t="s">
        <v>253</v>
      </c>
      <c r="Q11" s="24" t="s">
        <v>254</v>
      </c>
      <c r="R11" s="16">
        <v>0</v>
      </c>
      <c r="S11" s="31">
        <v>0</v>
      </c>
      <c r="T11" s="16">
        <v>0</v>
      </c>
      <c r="U11" s="30">
        <f aca="true" t="shared" si="1" ref="U11:U64">V11+W11+X11+Y11+Z11+AA11+AB11+AC11</f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31">
        <v>0</v>
      </c>
      <c r="AC11" s="16">
        <v>0</v>
      </c>
      <c r="AD11" s="96" t="s">
        <v>255</v>
      </c>
      <c r="AE11" s="97"/>
      <c r="AF11" s="30">
        <f aca="true" t="shared" si="2" ref="AF11:AF64">AG11+AH11+AJ11+AI11</f>
        <v>0</v>
      </c>
      <c r="AG11" s="16">
        <v>0</v>
      </c>
      <c r="AH11" s="16">
        <v>0</v>
      </c>
      <c r="AI11" s="16">
        <v>0</v>
      </c>
      <c r="AJ11" s="16">
        <v>0</v>
      </c>
      <c r="AK11" s="25">
        <v>0</v>
      </c>
      <c r="AL11" s="25">
        <f>AM11+AN11+AO11+AP11+AQ11</f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30">
        <v>0</v>
      </c>
      <c r="AS11" s="30">
        <v>0</v>
      </c>
      <c r="AT11" s="30">
        <v>0</v>
      </c>
      <c r="AU11" s="25">
        <v>0</v>
      </c>
      <c r="AV11" s="25">
        <v>0</v>
      </c>
      <c r="AW11" s="25">
        <v>0</v>
      </c>
      <c r="AX11" s="30">
        <f>AW11+AV11+AU11+AT11+AS11+AR11+AL11+AF11+AK11+U11+O11+L11+I11+E11</f>
        <v>0</v>
      </c>
    </row>
    <row r="12" spans="1:50" ht="12">
      <c r="A12" s="16">
        <v>4</v>
      </c>
      <c r="B12" s="96" t="s">
        <v>156</v>
      </c>
      <c r="C12" s="97"/>
      <c r="D12" s="2">
        <v>6351.83</v>
      </c>
      <c r="E12" s="19">
        <f t="shared" si="0"/>
        <v>0</v>
      </c>
      <c r="F12" s="20">
        <v>0</v>
      </c>
      <c r="G12" s="21">
        <v>0</v>
      </c>
      <c r="H12" s="21">
        <v>0</v>
      </c>
      <c r="I12" s="30">
        <f aca="true" t="shared" si="3" ref="I12:I64">J12+K12</f>
        <v>0</v>
      </c>
      <c r="J12" s="31">
        <v>0</v>
      </c>
      <c r="K12" s="16">
        <v>0</v>
      </c>
      <c r="L12" s="25">
        <f aca="true" t="shared" si="4" ref="L12:L26">M12+N12</f>
        <v>0</v>
      </c>
      <c r="M12" s="16">
        <v>0</v>
      </c>
      <c r="N12" s="16">
        <v>0</v>
      </c>
      <c r="O12" s="30">
        <f aca="true" t="shared" si="5" ref="O12:O64">R12+S12+T12</f>
        <v>0</v>
      </c>
      <c r="P12" s="96" t="s">
        <v>256</v>
      </c>
      <c r="Q12" s="97"/>
      <c r="R12" s="16">
        <v>0</v>
      </c>
      <c r="S12" s="31">
        <v>0</v>
      </c>
      <c r="T12" s="16">
        <v>0</v>
      </c>
      <c r="U12" s="30">
        <f t="shared" si="1"/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31">
        <v>0</v>
      </c>
      <c r="AC12" s="16">
        <v>0</v>
      </c>
      <c r="AD12" s="96" t="s">
        <v>256</v>
      </c>
      <c r="AE12" s="97"/>
      <c r="AF12" s="30">
        <f t="shared" si="2"/>
        <v>0</v>
      </c>
      <c r="AG12" s="16">
        <v>0</v>
      </c>
      <c r="AH12" s="16">
        <v>0</v>
      </c>
      <c r="AI12" s="16">
        <v>0</v>
      </c>
      <c r="AJ12" s="16">
        <v>0</v>
      </c>
      <c r="AK12" s="25">
        <v>0</v>
      </c>
      <c r="AL12" s="25">
        <f aca="true" t="shared" si="6" ref="AL12:AL64">AM12+AN12+AO12+AP12+AQ12</f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30">
        <v>0</v>
      </c>
      <c r="AS12" s="30">
        <v>0</v>
      </c>
      <c r="AT12" s="30">
        <v>0</v>
      </c>
      <c r="AU12" s="25">
        <v>0</v>
      </c>
      <c r="AV12" s="25">
        <v>0</v>
      </c>
      <c r="AW12" s="25">
        <v>0</v>
      </c>
      <c r="AX12" s="30">
        <f aca="true" t="shared" si="7" ref="AX12:AX64">AW12+AV12+AU12+AT12+AS12+AR12+AL12+AF12+AK12+U12+O12+L12+I12+E12</f>
        <v>0</v>
      </c>
    </row>
    <row r="13" spans="1:50" ht="12">
      <c r="A13" s="16">
        <v>5</v>
      </c>
      <c r="B13" s="96" t="s">
        <v>9</v>
      </c>
      <c r="C13" s="97"/>
      <c r="D13" s="2">
        <v>8827.6</v>
      </c>
      <c r="E13" s="19">
        <f t="shared" si="0"/>
        <v>0</v>
      </c>
      <c r="F13" s="20">
        <v>0</v>
      </c>
      <c r="G13" s="21">
        <v>0</v>
      </c>
      <c r="H13" s="21">
        <v>0</v>
      </c>
      <c r="I13" s="30">
        <f t="shared" si="3"/>
        <v>0</v>
      </c>
      <c r="J13" s="31">
        <v>0</v>
      </c>
      <c r="K13" s="16">
        <v>0</v>
      </c>
      <c r="L13" s="25">
        <f t="shared" si="4"/>
        <v>0</v>
      </c>
      <c r="M13" s="16">
        <v>0</v>
      </c>
      <c r="N13" s="16">
        <v>0</v>
      </c>
      <c r="O13" s="30">
        <f t="shared" si="5"/>
        <v>0</v>
      </c>
      <c r="P13" s="96" t="s">
        <v>257</v>
      </c>
      <c r="Q13" s="97"/>
      <c r="R13" s="16">
        <v>0</v>
      </c>
      <c r="S13" s="31">
        <v>0</v>
      </c>
      <c r="T13" s="16">
        <v>0</v>
      </c>
      <c r="U13" s="30">
        <f t="shared" si="1"/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31">
        <v>0</v>
      </c>
      <c r="AC13" s="16">
        <v>0</v>
      </c>
      <c r="AD13" s="96" t="s">
        <v>257</v>
      </c>
      <c r="AE13" s="97"/>
      <c r="AF13" s="30">
        <f t="shared" si="2"/>
        <v>0</v>
      </c>
      <c r="AG13" s="16">
        <v>0</v>
      </c>
      <c r="AH13" s="16">
        <v>0</v>
      </c>
      <c r="AI13" s="16">
        <v>0</v>
      </c>
      <c r="AJ13" s="16">
        <v>0</v>
      </c>
      <c r="AK13" s="25">
        <v>0</v>
      </c>
      <c r="AL13" s="30">
        <f t="shared" si="6"/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30">
        <v>0</v>
      </c>
      <c r="AS13" s="30">
        <v>0</v>
      </c>
      <c r="AT13" s="30">
        <v>0</v>
      </c>
      <c r="AU13" s="25">
        <v>0</v>
      </c>
      <c r="AV13" s="25">
        <v>0</v>
      </c>
      <c r="AW13" s="25">
        <v>0</v>
      </c>
      <c r="AX13" s="30">
        <f t="shared" si="7"/>
        <v>0</v>
      </c>
    </row>
    <row r="14" spans="1:50" ht="12">
      <c r="A14" s="16">
        <v>6</v>
      </c>
      <c r="B14" s="22" t="s">
        <v>258</v>
      </c>
      <c r="C14" s="23"/>
      <c r="D14" s="2">
        <v>4227.2</v>
      </c>
      <c r="E14" s="19">
        <f t="shared" si="0"/>
        <v>0</v>
      </c>
      <c r="F14" s="20">
        <v>0</v>
      </c>
      <c r="G14" s="21">
        <v>0</v>
      </c>
      <c r="H14" s="21">
        <v>0</v>
      </c>
      <c r="I14" s="30">
        <f t="shared" si="3"/>
        <v>0</v>
      </c>
      <c r="J14" s="31">
        <v>0</v>
      </c>
      <c r="K14" s="16">
        <v>0</v>
      </c>
      <c r="L14" s="25">
        <f t="shared" si="4"/>
        <v>0</v>
      </c>
      <c r="M14" s="16">
        <v>0</v>
      </c>
      <c r="N14" s="16">
        <v>0</v>
      </c>
      <c r="O14" s="30">
        <f t="shared" si="5"/>
        <v>0</v>
      </c>
      <c r="P14" s="96" t="s">
        <v>259</v>
      </c>
      <c r="Q14" s="97"/>
      <c r="R14" s="16">
        <v>0</v>
      </c>
      <c r="S14" s="31">
        <v>0</v>
      </c>
      <c r="T14" s="16">
        <v>0</v>
      </c>
      <c r="U14" s="30">
        <f t="shared" si="1"/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31">
        <v>0</v>
      </c>
      <c r="AC14" s="16">
        <v>0</v>
      </c>
      <c r="AD14" s="96" t="s">
        <v>259</v>
      </c>
      <c r="AE14" s="97"/>
      <c r="AF14" s="30">
        <f t="shared" si="2"/>
        <v>0</v>
      </c>
      <c r="AG14" s="16">
        <v>0</v>
      </c>
      <c r="AH14" s="16">
        <v>0</v>
      </c>
      <c r="AI14" s="16">
        <v>0</v>
      </c>
      <c r="AJ14" s="16">
        <v>0</v>
      </c>
      <c r="AK14" s="25">
        <v>0</v>
      </c>
      <c r="AL14" s="25">
        <f t="shared" si="6"/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30">
        <v>0</v>
      </c>
      <c r="AS14" s="30">
        <v>0</v>
      </c>
      <c r="AT14" s="30">
        <v>0</v>
      </c>
      <c r="AU14" s="25">
        <v>0</v>
      </c>
      <c r="AV14" s="25">
        <v>0</v>
      </c>
      <c r="AW14" s="25">
        <v>0</v>
      </c>
      <c r="AX14" s="30">
        <f t="shared" si="7"/>
        <v>0</v>
      </c>
    </row>
    <row r="15" spans="1:50" ht="12">
      <c r="A15" s="16">
        <v>7</v>
      </c>
      <c r="B15" s="96" t="s">
        <v>260</v>
      </c>
      <c r="C15" s="97"/>
      <c r="D15" s="2">
        <v>1932.8</v>
      </c>
      <c r="E15" s="19">
        <f t="shared" si="0"/>
        <v>0</v>
      </c>
      <c r="F15" s="20">
        <v>0</v>
      </c>
      <c r="G15" s="21">
        <v>0</v>
      </c>
      <c r="H15" s="21">
        <v>0</v>
      </c>
      <c r="I15" s="30">
        <f t="shared" si="3"/>
        <v>0</v>
      </c>
      <c r="J15" s="31">
        <v>0</v>
      </c>
      <c r="K15" s="16">
        <v>0</v>
      </c>
      <c r="L15" s="25">
        <f t="shared" si="4"/>
        <v>0</v>
      </c>
      <c r="M15" s="16">
        <v>0</v>
      </c>
      <c r="N15" s="16">
        <v>0</v>
      </c>
      <c r="O15" s="30">
        <f t="shared" si="5"/>
        <v>0</v>
      </c>
      <c r="P15" s="96" t="s">
        <v>261</v>
      </c>
      <c r="Q15" s="97"/>
      <c r="R15" s="16">
        <v>0</v>
      </c>
      <c r="S15" s="31">
        <v>0</v>
      </c>
      <c r="T15" s="16">
        <v>0</v>
      </c>
      <c r="U15" s="30">
        <f t="shared" si="1"/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31">
        <v>0</v>
      </c>
      <c r="AC15" s="16">
        <v>0</v>
      </c>
      <c r="AD15" s="96" t="s">
        <v>262</v>
      </c>
      <c r="AE15" s="97"/>
      <c r="AF15" s="30">
        <f t="shared" si="2"/>
        <v>0</v>
      </c>
      <c r="AG15" s="16">
        <v>0</v>
      </c>
      <c r="AH15" s="16">
        <v>0</v>
      </c>
      <c r="AI15" s="16">
        <v>0</v>
      </c>
      <c r="AJ15" s="16">
        <v>0</v>
      </c>
      <c r="AK15" s="25">
        <v>0</v>
      </c>
      <c r="AL15" s="30">
        <f t="shared" si="6"/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30">
        <v>0</v>
      </c>
      <c r="AS15" s="30">
        <v>0</v>
      </c>
      <c r="AT15" s="30">
        <v>0</v>
      </c>
      <c r="AU15" s="25">
        <v>0</v>
      </c>
      <c r="AV15" s="25">
        <v>0</v>
      </c>
      <c r="AW15" s="25">
        <v>0</v>
      </c>
      <c r="AX15" s="30">
        <f t="shared" si="7"/>
        <v>0</v>
      </c>
    </row>
    <row r="16" spans="1:50" ht="12">
      <c r="A16" s="16">
        <v>8</v>
      </c>
      <c r="B16" s="96" t="s">
        <v>263</v>
      </c>
      <c r="C16" s="97"/>
      <c r="D16" s="2">
        <v>5596.7</v>
      </c>
      <c r="E16" s="19">
        <f t="shared" si="0"/>
        <v>0</v>
      </c>
      <c r="F16" s="20">
        <v>0</v>
      </c>
      <c r="G16" s="21">
        <v>0</v>
      </c>
      <c r="H16" s="21">
        <v>0</v>
      </c>
      <c r="I16" s="30">
        <f t="shared" si="3"/>
        <v>0</v>
      </c>
      <c r="J16" s="31">
        <v>0</v>
      </c>
      <c r="K16" s="16">
        <v>0</v>
      </c>
      <c r="L16" s="25">
        <f t="shared" si="4"/>
        <v>0</v>
      </c>
      <c r="M16" s="16">
        <v>0</v>
      </c>
      <c r="N16" s="16">
        <v>0</v>
      </c>
      <c r="O16" s="30">
        <f t="shared" si="5"/>
        <v>0</v>
      </c>
      <c r="P16" s="96" t="s">
        <v>264</v>
      </c>
      <c r="Q16" s="97"/>
      <c r="R16" s="16">
        <v>0</v>
      </c>
      <c r="S16" s="31">
        <v>0</v>
      </c>
      <c r="T16" s="16">
        <v>0</v>
      </c>
      <c r="U16" s="30">
        <f t="shared" si="1"/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31">
        <v>0</v>
      </c>
      <c r="AC16" s="16">
        <v>0</v>
      </c>
      <c r="AD16" s="96" t="s">
        <v>265</v>
      </c>
      <c r="AE16" s="97"/>
      <c r="AF16" s="30">
        <f t="shared" si="2"/>
        <v>0</v>
      </c>
      <c r="AG16" s="16">
        <v>0</v>
      </c>
      <c r="AH16" s="16">
        <v>0</v>
      </c>
      <c r="AI16" s="16">
        <v>0</v>
      </c>
      <c r="AJ16" s="16">
        <v>0</v>
      </c>
      <c r="AK16" s="25">
        <v>0</v>
      </c>
      <c r="AL16" s="25">
        <f t="shared" si="6"/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30">
        <v>0</v>
      </c>
      <c r="AS16" s="30">
        <v>0</v>
      </c>
      <c r="AT16" s="30">
        <v>0</v>
      </c>
      <c r="AU16" s="25">
        <v>0</v>
      </c>
      <c r="AV16" s="25">
        <v>0</v>
      </c>
      <c r="AW16" s="25">
        <v>0</v>
      </c>
      <c r="AX16" s="30">
        <f t="shared" si="7"/>
        <v>0</v>
      </c>
    </row>
    <row r="17" spans="1:50" ht="12">
      <c r="A17" s="16">
        <v>9</v>
      </c>
      <c r="B17" s="96" t="s">
        <v>17</v>
      </c>
      <c r="C17" s="97"/>
      <c r="D17" s="2">
        <v>4457</v>
      </c>
      <c r="E17" s="19">
        <f t="shared" si="0"/>
        <v>0</v>
      </c>
      <c r="F17" s="20">
        <v>0</v>
      </c>
      <c r="G17" s="21">
        <v>0</v>
      </c>
      <c r="H17" s="21">
        <v>0</v>
      </c>
      <c r="I17" s="30">
        <f t="shared" si="3"/>
        <v>0</v>
      </c>
      <c r="J17" s="31">
        <v>0</v>
      </c>
      <c r="K17" s="16">
        <v>0</v>
      </c>
      <c r="L17" s="25">
        <f t="shared" si="4"/>
        <v>0</v>
      </c>
      <c r="M17" s="16">
        <v>0</v>
      </c>
      <c r="N17" s="16">
        <v>0</v>
      </c>
      <c r="O17" s="30">
        <f t="shared" si="5"/>
        <v>0</v>
      </c>
      <c r="P17" s="96" t="s">
        <v>266</v>
      </c>
      <c r="Q17" s="97"/>
      <c r="R17" s="16">
        <v>0</v>
      </c>
      <c r="S17" s="31">
        <v>0</v>
      </c>
      <c r="T17" s="16">
        <v>0</v>
      </c>
      <c r="U17" s="30">
        <f t="shared" si="1"/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31">
        <v>0</v>
      </c>
      <c r="AC17" s="16">
        <v>0</v>
      </c>
      <c r="AD17" s="96" t="s">
        <v>266</v>
      </c>
      <c r="AE17" s="97"/>
      <c r="AF17" s="30">
        <f t="shared" si="2"/>
        <v>0</v>
      </c>
      <c r="AG17" s="16">
        <v>0</v>
      </c>
      <c r="AH17" s="16">
        <v>0</v>
      </c>
      <c r="AI17" s="16">
        <v>0</v>
      </c>
      <c r="AJ17" s="16">
        <v>0</v>
      </c>
      <c r="AK17" s="25">
        <v>0</v>
      </c>
      <c r="AL17" s="25">
        <f t="shared" si="6"/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30">
        <v>0</v>
      </c>
      <c r="AS17" s="30">
        <v>0</v>
      </c>
      <c r="AT17" s="30">
        <v>0</v>
      </c>
      <c r="AU17" s="25">
        <v>0</v>
      </c>
      <c r="AV17" s="25">
        <v>0</v>
      </c>
      <c r="AW17" s="25">
        <v>0</v>
      </c>
      <c r="AX17" s="30">
        <f t="shared" si="7"/>
        <v>0</v>
      </c>
    </row>
    <row r="18" spans="1:50" ht="12">
      <c r="A18" s="16">
        <v>10</v>
      </c>
      <c r="B18" s="96" t="s">
        <v>19</v>
      </c>
      <c r="C18" s="97"/>
      <c r="D18" s="2">
        <v>7476.1</v>
      </c>
      <c r="E18" s="19">
        <f t="shared" si="0"/>
        <v>0</v>
      </c>
      <c r="F18" s="20">
        <v>0</v>
      </c>
      <c r="G18" s="21">
        <v>0</v>
      </c>
      <c r="H18" s="21">
        <v>0</v>
      </c>
      <c r="I18" s="30">
        <f t="shared" si="3"/>
        <v>0</v>
      </c>
      <c r="J18" s="31">
        <v>0</v>
      </c>
      <c r="K18" s="16">
        <v>0</v>
      </c>
      <c r="L18" s="25">
        <f t="shared" si="4"/>
        <v>0</v>
      </c>
      <c r="M18" s="16">
        <v>0</v>
      </c>
      <c r="N18" s="16">
        <v>0</v>
      </c>
      <c r="O18" s="30">
        <f t="shared" si="5"/>
        <v>0</v>
      </c>
      <c r="P18" s="96" t="s">
        <v>267</v>
      </c>
      <c r="Q18" s="97"/>
      <c r="R18" s="16">
        <v>0</v>
      </c>
      <c r="S18" s="31">
        <v>0</v>
      </c>
      <c r="T18" s="16">
        <v>0</v>
      </c>
      <c r="U18" s="30">
        <f t="shared" si="1"/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31">
        <v>0</v>
      </c>
      <c r="AC18" s="16">
        <v>0</v>
      </c>
      <c r="AD18" s="96" t="s">
        <v>267</v>
      </c>
      <c r="AE18" s="97"/>
      <c r="AF18" s="30">
        <f t="shared" si="2"/>
        <v>0</v>
      </c>
      <c r="AG18" s="16">
        <v>0</v>
      </c>
      <c r="AH18" s="16">
        <v>0</v>
      </c>
      <c r="AI18" s="16">
        <v>0</v>
      </c>
      <c r="AJ18" s="16">
        <v>0</v>
      </c>
      <c r="AK18" s="25">
        <v>0</v>
      </c>
      <c r="AL18" s="30">
        <f t="shared" si="6"/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30">
        <v>0</v>
      </c>
      <c r="AS18" s="30">
        <v>0</v>
      </c>
      <c r="AT18" s="30">
        <v>0</v>
      </c>
      <c r="AU18" s="25">
        <v>0</v>
      </c>
      <c r="AV18" s="25">
        <v>0</v>
      </c>
      <c r="AW18" s="25">
        <v>0</v>
      </c>
      <c r="AX18" s="30">
        <f t="shared" si="7"/>
        <v>0</v>
      </c>
    </row>
    <row r="19" spans="1:50" ht="12">
      <c r="A19" s="16">
        <v>11</v>
      </c>
      <c r="B19" s="96" t="s">
        <v>21</v>
      </c>
      <c r="C19" s="97"/>
      <c r="D19" s="2">
        <v>3592.72</v>
      </c>
      <c r="E19" s="19">
        <f t="shared" si="0"/>
        <v>0</v>
      </c>
      <c r="F19" s="20">
        <v>0</v>
      </c>
      <c r="G19" s="21">
        <v>0</v>
      </c>
      <c r="H19" s="21">
        <v>0</v>
      </c>
      <c r="I19" s="30">
        <f t="shared" si="3"/>
        <v>0</v>
      </c>
      <c r="J19" s="31">
        <v>0</v>
      </c>
      <c r="K19" s="16">
        <v>0</v>
      </c>
      <c r="L19" s="25">
        <f t="shared" si="4"/>
        <v>0</v>
      </c>
      <c r="M19" s="16">
        <v>0</v>
      </c>
      <c r="N19" s="16">
        <v>0</v>
      </c>
      <c r="O19" s="30">
        <f t="shared" si="5"/>
        <v>0</v>
      </c>
      <c r="P19" s="96" t="s">
        <v>268</v>
      </c>
      <c r="Q19" s="97"/>
      <c r="R19" s="16">
        <v>0</v>
      </c>
      <c r="S19" s="31">
        <v>0</v>
      </c>
      <c r="T19" s="16">
        <v>0</v>
      </c>
      <c r="U19" s="30">
        <f t="shared" si="1"/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31">
        <v>0</v>
      </c>
      <c r="AC19" s="16">
        <v>0</v>
      </c>
      <c r="AD19" s="96" t="s">
        <v>268</v>
      </c>
      <c r="AE19" s="97"/>
      <c r="AF19" s="30">
        <f t="shared" si="2"/>
        <v>0</v>
      </c>
      <c r="AG19" s="16">
        <v>0</v>
      </c>
      <c r="AH19" s="16">
        <v>0</v>
      </c>
      <c r="AI19" s="16">
        <v>0</v>
      </c>
      <c r="AJ19" s="16">
        <v>0</v>
      </c>
      <c r="AK19" s="25">
        <v>0</v>
      </c>
      <c r="AL19" s="25">
        <f t="shared" si="6"/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30">
        <v>0</v>
      </c>
      <c r="AS19" s="30">
        <v>0</v>
      </c>
      <c r="AT19" s="30">
        <v>0</v>
      </c>
      <c r="AU19" s="25">
        <v>0</v>
      </c>
      <c r="AV19" s="25">
        <v>0</v>
      </c>
      <c r="AW19" s="25">
        <v>0</v>
      </c>
      <c r="AX19" s="30">
        <f t="shared" si="7"/>
        <v>0</v>
      </c>
    </row>
    <row r="20" spans="1:50" ht="12">
      <c r="A20" s="16">
        <v>12</v>
      </c>
      <c r="B20" s="96" t="s">
        <v>23</v>
      </c>
      <c r="C20" s="97"/>
      <c r="D20" s="2">
        <v>2415.5</v>
      </c>
      <c r="E20" s="19">
        <f t="shared" si="0"/>
        <v>0</v>
      </c>
      <c r="F20" s="20">
        <v>0</v>
      </c>
      <c r="G20" s="21">
        <v>0</v>
      </c>
      <c r="H20" s="21">
        <v>0</v>
      </c>
      <c r="I20" s="30">
        <f t="shared" si="3"/>
        <v>0</v>
      </c>
      <c r="J20" s="31">
        <v>0</v>
      </c>
      <c r="K20" s="16">
        <v>0</v>
      </c>
      <c r="L20" s="25">
        <f t="shared" si="4"/>
        <v>0</v>
      </c>
      <c r="M20" s="16">
        <v>0</v>
      </c>
      <c r="N20" s="16">
        <v>0</v>
      </c>
      <c r="O20" s="30">
        <f t="shared" si="5"/>
        <v>0</v>
      </c>
      <c r="P20" s="96" t="s">
        <v>269</v>
      </c>
      <c r="Q20" s="97"/>
      <c r="R20" s="16">
        <v>0</v>
      </c>
      <c r="S20" s="31">
        <v>0</v>
      </c>
      <c r="T20" s="16">
        <v>0</v>
      </c>
      <c r="U20" s="30">
        <f t="shared" si="1"/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31">
        <v>0</v>
      </c>
      <c r="AC20" s="16">
        <v>0</v>
      </c>
      <c r="AD20" s="96" t="s">
        <v>269</v>
      </c>
      <c r="AE20" s="97"/>
      <c r="AF20" s="30">
        <f t="shared" si="2"/>
        <v>0</v>
      </c>
      <c r="AG20" s="16">
        <v>0</v>
      </c>
      <c r="AH20" s="16">
        <v>0</v>
      </c>
      <c r="AI20" s="16">
        <v>0</v>
      </c>
      <c r="AJ20" s="16">
        <v>0</v>
      </c>
      <c r="AK20" s="25">
        <v>0</v>
      </c>
      <c r="AL20" s="25">
        <f t="shared" si="6"/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30">
        <v>0</v>
      </c>
      <c r="AS20" s="30">
        <v>0</v>
      </c>
      <c r="AT20" s="30">
        <v>0</v>
      </c>
      <c r="AU20" s="25">
        <v>0</v>
      </c>
      <c r="AV20" s="25">
        <v>0</v>
      </c>
      <c r="AW20" s="25">
        <v>0</v>
      </c>
      <c r="AX20" s="30">
        <f t="shared" si="7"/>
        <v>0</v>
      </c>
    </row>
    <row r="21" spans="1:50" ht="12">
      <c r="A21" s="16">
        <v>13</v>
      </c>
      <c r="B21" s="96" t="s">
        <v>25</v>
      </c>
      <c r="C21" s="97"/>
      <c r="D21" s="2">
        <v>2113.6</v>
      </c>
      <c r="E21" s="19">
        <f t="shared" si="0"/>
        <v>0</v>
      </c>
      <c r="F21" s="20">
        <v>0</v>
      </c>
      <c r="G21" s="21">
        <v>0</v>
      </c>
      <c r="H21" s="21">
        <v>0</v>
      </c>
      <c r="I21" s="30">
        <f t="shared" si="3"/>
        <v>0</v>
      </c>
      <c r="J21" s="31">
        <v>0</v>
      </c>
      <c r="K21" s="16">
        <v>0</v>
      </c>
      <c r="L21" s="25">
        <f t="shared" si="4"/>
        <v>0</v>
      </c>
      <c r="M21" s="16">
        <v>0</v>
      </c>
      <c r="N21" s="16">
        <v>0</v>
      </c>
      <c r="O21" s="30">
        <f t="shared" si="5"/>
        <v>0</v>
      </c>
      <c r="P21" s="96" t="s">
        <v>270</v>
      </c>
      <c r="Q21" s="97"/>
      <c r="R21" s="16">
        <v>0</v>
      </c>
      <c r="S21" s="31">
        <v>0</v>
      </c>
      <c r="T21" s="16">
        <v>0</v>
      </c>
      <c r="U21" s="30">
        <f t="shared" si="1"/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31">
        <v>0</v>
      </c>
      <c r="AC21" s="16">
        <v>0</v>
      </c>
      <c r="AD21" s="96" t="s">
        <v>270</v>
      </c>
      <c r="AE21" s="97"/>
      <c r="AF21" s="30">
        <f t="shared" si="2"/>
        <v>0</v>
      </c>
      <c r="AG21" s="16">
        <v>0</v>
      </c>
      <c r="AH21" s="16">
        <v>0</v>
      </c>
      <c r="AI21" s="16">
        <v>0</v>
      </c>
      <c r="AJ21" s="16">
        <v>0</v>
      </c>
      <c r="AK21" s="25">
        <v>0</v>
      </c>
      <c r="AL21" s="25">
        <f t="shared" si="6"/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30">
        <v>0</v>
      </c>
      <c r="AS21" s="30">
        <v>0</v>
      </c>
      <c r="AT21" s="30">
        <v>0</v>
      </c>
      <c r="AU21" s="25">
        <v>0</v>
      </c>
      <c r="AV21" s="25">
        <v>0</v>
      </c>
      <c r="AW21" s="25">
        <v>0</v>
      </c>
      <c r="AX21" s="30">
        <f t="shared" si="7"/>
        <v>0</v>
      </c>
    </row>
    <row r="22" spans="1:50" ht="12">
      <c r="A22" s="16">
        <v>14</v>
      </c>
      <c r="B22" s="96" t="s">
        <v>27</v>
      </c>
      <c r="C22" s="97"/>
      <c r="D22" s="4">
        <v>4418.72</v>
      </c>
      <c r="E22" s="19">
        <f t="shared" si="0"/>
        <v>0</v>
      </c>
      <c r="F22" s="20">
        <v>0</v>
      </c>
      <c r="G22" s="21">
        <v>0</v>
      </c>
      <c r="H22" s="21">
        <v>0</v>
      </c>
      <c r="I22" s="30">
        <f t="shared" si="3"/>
        <v>0</v>
      </c>
      <c r="J22" s="31">
        <v>0</v>
      </c>
      <c r="K22" s="16">
        <v>0</v>
      </c>
      <c r="L22" s="25">
        <f t="shared" si="4"/>
        <v>0</v>
      </c>
      <c r="M22" s="16">
        <v>0</v>
      </c>
      <c r="N22" s="16">
        <v>0</v>
      </c>
      <c r="O22" s="30">
        <f t="shared" si="5"/>
        <v>0</v>
      </c>
      <c r="P22" s="96" t="s">
        <v>271</v>
      </c>
      <c r="Q22" s="97"/>
      <c r="R22" s="16">
        <v>0</v>
      </c>
      <c r="S22" s="31">
        <v>0</v>
      </c>
      <c r="T22" s="16">
        <v>0</v>
      </c>
      <c r="U22" s="30">
        <f t="shared" si="1"/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31">
        <v>0</v>
      </c>
      <c r="AC22" s="16">
        <v>0</v>
      </c>
      <c r="AD22" s="96" t="s">
        <v>271</v>
      </c>
      <c r="AE22" s="97"/>
      <c r="AF22" s="30">
        <f t="shared" si="2"/>
        <v>0</v>
      </c>
      <c r="AG22" s="16">
        <v>0</v>
      </c>
      <c r="AH22" s="16">
        <v>0</v>
      </c>
      <c r="AI22" s="16">
        <v>0</v>
      </c>
      <c r="AJ22" s="16">
        <v>0</v>
      </c>
      <c r="AK22" s="25">
        <v>0</v>
      </c>
      <c r="AL22" s="25">
        <f t="shared" si="6"/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30">
        <v>0</v>
      </c>
      <c r="AS22" s="30">
        <v>0</v>
      </c>
      <c r="AT22" s="30">
        <v>0</v>
      </c>
      <c r="AU22" s="25">
        <v>0</v>
      </c>
      <c r="AV22" s="25">
        <v>0</v>
      </c>
      <c r="AW22" s="25">
        <v>0</v>
      </c>
      <c r="AX22" s="30">
        <f t="shared" si="7"/>
        <v>0</v>
      </c>
    </row>
    <row r="23" spans="1:50" ht="12">
      <c r="A23" s="16">
        <v>15</v>
      </c>
      <c r="B23" s="96" t="s">
        <v>29</v>
      </c>
      <c r="C23" s="97"/>
      <c r="D23" s="4">
        <v>2466.32</v>
      </c>
      <c r="E23" s="19">
        <f t="shared" si="0"/>
        <v>0</v>
      </c>
      <c r="F23" s="20">
        <v>0</v>
      </c>
      <c r="G23" s="21">
        <v>0</v>
      </c>
      <c r="H23" s="21">
        <v>0</v>
      </c>
      <c r="I23" s="30">
        <f t="shared" si="3"/>
        <v>0</v>
      </c>
      <c r="J23" s="31">
        <v>0</v>
      </c>
      <c r="K23" s="16">
        <v>0</v>
      </c>
      <c r="L23" s="25">
        <f t="shared" si="4"/>
        <v>0</v>
      </c>
      <c r="M23" s="16">
        <v>0</v>
      </c>
      <c r="N23" s="16">
        <v>0</v>
      </c>
      <c r="O23" s="30">
        <f t="shared" si="5"/>
        <v>0</v>
      </c>
      <c r="P23" s="96" t="s">
        <v>272</v>
      </c>
      <c r="Q23" s="97"/>
      <c r="R23" s="16">
        <v>0</v>
      </c>
      <c r="S23" s="31">
        <v>0</v>
      </c>
      <c r="T23" s="16">
        <v>0</v>
      </c>
      <c r="U23" s="30">
        <f t="shared" si="1"/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31">
        <v>0</v>
      </c>
      <c r="AC23" s="16">
        <v>0</v>
      </c>
      <c r="AD23" s="96" t="s">
        <v>272</v>
      </c>
      <c r="AE23" s="97"/>
      <c r="AF23" s="30">
        <f t="shared" si="2"/>
        <v>0</v>
      </c>
      <c r="AG23" s="16">
        <v>0</v>
      </c>
      <c r="AH23" s="16">
        <v>0</v>
      </c>
      <c r="AI23" s="16">
        <v>0</v>
      </c>
      <c r="AJ23" s="16">
        <v>0</v>
      </c>
      <c r="AK23" s="25">
        <v>0</v>
      </c>
      <c r="AL23" s="25">
        <f t="shared" si="6"/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30">
        <v>0</v>
      </c>
      <c r="AS23" s="30">
        <v>0</v>
      </c>
      <c r="AT23" s="30">
        <v>0</v>
      </c>
      <c r="AU23" s="25">
        <v>0</v>
      </c>
      <c r="AV23" s="25">
        <v>0</v>
      </c>
      <c r="AW23" s="25">
        <v>0</v>
      </c>
      <c r="AX23" s="30">
        <f t="shared" si="7"/>
        <v>0</v>
      </c>
    </row>
    <row r="24" spans="1:50" ht="12">
      <c r="A24" s="16">
        <v>16</v>
      </c>
      <c r="B24" s="96" t="s">
        <v>31</v>
      </c>
      <c r="C24" s="97"/>
      <c r="D24" s="4">
        <v>4336.9</v>
      </c>
      <c r="E24" s="19">
        <f t="shared" si="0"/>
        <v>0</v>
      </c>
      <c r="F24" s="20">
        <v>0</v>
      </c>
      <c r="G24" s="21">
        <v>0</v>
      </c>
      <c r="H24" s="21">
        <v>0</v>
      </c>
      <c r="I24" s="30">
        <f t="shared" si="3"/>
        <v>0</v>
      </c>
      <c r="J24" s="31">
        <v>0</v>
      </c>
      <c r="K24" s="16">
        <v>0</v>
      </c>
      <c r="L24" s="25">
        <f t="shared" si="4"/>
        <v>0</v>
      </c>
      <c r="M24" s="16">
        <v>0</v>
      </c>
      <c r="N24" s="16">
        <v>0</v>
      </c>
      <c r="O24" s="30">
        <f t="shared" si="5"/>
        <v>0</v>
      </c>
      <c r="P24" s="96" t="s">
        <v>273</v>
      </c>
      <c r="Q24" s="97"/>
      <c r="R24" s="16">
        <v>0</v>
      </c>
      <c r="S24" s="31">
        <v>0</v>
      </c>
      <c r="T24" s="16">
        <v>0</v>
      </c>
      <c r="U24" s="30">
        <f t="shared" si="1"/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31">
        <v>0</v>
      </c>
      <c r="AC24" s="16">
        <v>0</v>
      </c>
      <c r="AD24" s="96" t="s">
        <v>273</v>
      </c>
      <c r="AE24" s="97"/>
      <c r="AF24" s="30">
        <f t="shared" si="2"/>
        <v>0</v>
      </c>
      <c r="AG24" s="16">
        <v>0</v>
      </c>
      <c r="AH24" s="16">
        <v>0</v>
      </c>
      <c r="AI24" s="16">
        <v>0</v>
      </c>
      <c r="AJ24" s="16">
        <v>0</v>
      </c>
      <c r="AK24" s="25">
        <v>0</v>
      </c>
      <c r="AL24" s="25">
        <f t="shared" si="6"/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0</v>
      </c>
      <c r="AR24" s="30">
        <v>0</v>
      </c>
      <c r="AS24" s="30">
        <v>0</v>
      </c>
      <c r="AT24" s="30">
        <v>0</v>
      </c>
      <c r="AU24" s="25">
        <v>0</v>
      </c>
      <c r="AV24" s="25">
        <v>0</v>
      </c>
      <c r="AW24" s="25">
        <v>0</v>
      </c>
      <c r="AX24" s="30">
        <f t="shared" si="7"/>
        <v>0</v>
      </c>
    </row>
    <row r="25" spans="1:50" ht="12">
      <c r="A25" s="16">
        <v>17</v>
      </c>
      <c r="B25" s="96" t="s">
        <v>33</v>
      </c>
      <c r="C25" s="97"/>
      <c r="D25" s="4">
        <v>4284.07</v>
      </c>
      <c r="E25" s="19">
        <f t="shared" si="0"/>
        <v>0</v>
      </c>
      <c r="F25" s="20">
        <v>0</v>
      </c>
      <c r="G25" s="21">
        <v>0</v>
      </c>
      <c r="H25" s="21">
        <v>0</v>
      </c>
      <c r="I25" s="30">
        <f t="shared" si="3"/>
        <v>0</v>
      </c>
      <c r="J25" s="31">
        <v>0</v>
      </c>
      <c r="K25" s="16">
        <v>0</v>
      </c>
      <c r="L25" s="25">
        <f t="shared" si="4"/>
        <v>0</v>
      </c>
      <c r="M25" s="16">
        <v>0</v>
      </c>
      <c r="N25" s="16">
        <v>0</v>
      </c>
      <c r="O25" s="30">
        <f t="shared" si="5"/>
        <v>0</v>
      </c>
      <c r="P25" s="96" t="s">
        <v>274</v>
      </c>
      <c r="Q25" s="97"/>
      <c r="R25" s="16">
        <v>0</v>
      </c>
      <c r="S25" s="31">
        <v>0</v>
      </c>
      <c r="T25" s="16">
        <v>0</v>
      </c>
      <c r="U25" s="30">
        <f t="shared" si="1"/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31">
        <v>0</v>
      </c>
      <c r="AC25" s="16">
        <v>0</v>
      </c>
      <c r="AD25" s="96" t="s">
        <v>274</v>
      </c>
      <c r="AE25" s="97"/>
      <c r="AF25" s="30">
        <f t="shared" si="2"/>
        <v>0</v>
      </c>
      <c r="AG25" s="16">
        <v>0</v>
      </c>
      <c r="AH25" s="16">
        <v>0</v>
      </c>
      <c r="AI25" s="16">
        <v>0</v>
      </c>
      <c r="AJ25" s="16">
        <v>0</v>
      </c>
      <c r="AK25" s="25">
        <v>0</v>
      </c>
      <c r="AL25" s="25">
        <f t="shared" si="6"/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30">
        <v>0</v>
      </c>
      <c r="AS25" s="30">
        <v>0</v>
      </c>
      <c r="AT25" s="30">
        <v>0</v>
      </c>
      <c r="AU25" s="25">
        <v>0</v>
      </c>
      <c r="AV25" s="25">
        <v>0</v>
      </c>
      <c r="AW25" s="25">
        <v>0</v>
      </c>
      <c r="AX25" s="30">
        <f t="shared" si="7"/>
        <v>0</v>
      </c>
    </row>
    <row r="26" spans="1:50" ht="12">
      <c r="A26" s="16">
        <v>18</v>
      </c>
      <c r="B26" s="96" t="s">
        <v>35</v>
      </c>
      <c r="C26" s="97"/>
      <c r="D26" s="2">
        <v>5277</v>
      </c>
      <c r="E26" s="19">
        <f t="shared" si="0"/>
        <v>0</v>
      </c>
      <c r="F26" s="20">
        <v>0</v>
      </c>
      <c r="G26" s="21">
        <v>0</v>
      </c>
      <c r="H26" s="21">
        <v>0</v>
      </c>
      <c r="I26" s="30">
        <f t="shared" si="3"/>
        <v>0</v>
      </c>
      <c r="J26" s="31">
        <v>0</v>
      </c>
      <c r="K26" s="16">
        <v>0</v>
      </c>
      <c r="L26" s="25">
        <f t="shared" si="4"/>
        <v>0</v>
      </c>
      <c r="M26" s="16">
        <v>0</v>
      </c>
      <c r="N26" s="16">
        <v>0</v>
      </c>
      <c r="O26" s="30">
        <f t="shared" si="5"/>
        <v>0</v>
      </c>
      <c r="P26" s="96" t="s">
        <v>275</v>
      </c>
      <c r="Q26" s="97"/>
      <c r="R26" s="16">
        <v>0</v>
      </c>
      <c r="S26" s="31">
        <v>0</v>
      </c>
      <c r="T26" s="16">
        <v>0</v>
      </c>
      <c r="U26" s="30">
        <f t="shared" si="1"/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31">
        <v>0</v>
      </c>
      <c r="AC26" s="16">
        <v>0</v>
      </c>
      <c r="AD26" s="96" t="s">
        <v>275</v>
      </c>
      <c r="AE26" s="97"/>
      <c r="AF26" s="30">
        <f t="shared" si="2"/>
        <v>0</v>
      </c>
      <c r="AG26" s="16">
        <v>0</v>
      </c>
      <c r="AH26" s="16">
        <v>0</v>
      </c>
      <c r="AI26" s="16">
        <v>0</v>
      </c>
      <c r="AJ26" s="16">
        <v>0</v>
      </c>
      <c r="AK26" s="25">
        <v>0</v>
      </c>
      <c r="AL26" s="25">
        <f t="shared" si="6"/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30">
        <v>0</v>
      </c>
      <c r="AS26" s="30">
        <v>0</v>
      </c>
      <c r="AT26" s="30">
        <v>0</v>
      </c>
      <c r="AU26" s="25">
        <v>0</v>
      </c>
      <c r="AV26" s="25">
        <v>0</v>
      </c>
      <c r="AW26" s="25">
        <v>0</v>
      </c>
      <c r="AX26" s="30">
        <f t="shared" si="7"/>
        <v>0</v>
      </c>
    </row>
    <row r="27" spans="1:50" ht="12">
      <c r="A27" s="16">
        <v>19</v>
      </c>
      <c r="B27" s="96" t="s">
        <v>37</v>
      </c>
      <c r="C27" s="97"/>
      <c r="D27" s="2">
        <v>3487.3</v>
      </c>
      <c r="E27" s="19">
        <f t="shared" si="0"/>
        <v>0</v>
      </c>
      <c r="F27" s="20">
        <v>0</v>
      </c>
      <c r="G27" s="21">
        <v>0</v>
      </c>
      <c r="H27" s="21">
        <v>0</v>
      </c>
      <c r="I27" s="30">
        <f t="shared" si="3"/>
        <v>0</v>
      </c>
      <c r="J27" s="31">
        <v>0</v>
      </c>
      <c r="K27" s="16">
        <v>0</v>
      </c>
      <c r="L27" s="30">
        <f aca="true" t="shared" si="8" ref="L27:L64">M27+N27</f>
        <v>0</v>
      </c>
      <c r="M27" s="16">
        <v>0</v>
      </c>
      <c r="N27" s="16">
        <v>0</v>
      </c>
      <c r="O27" s="30">
        <f t="shared" si="5"/>
        <v>0</v>
      </c>
      <c r="P27" s="96" t="s">
        <v>276</v>
      </c>
      <c r="Q27" s="97"/>
      <c r="R27" s="16">
        <v>0</v>
      </c>
      <c r="S27" s="31">
        <v>0</v>
      </c>
      <c r="T27" s="16">
        <v>0</v>
      </c>
      <c r="U27" s="30">
        <f t="shared" si="1"/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31">
        <v>0</v>
      </c>
      <c r="AC27" s="16">
        <v>0</v>
      </c>
      <c r="AD27" s="96" t="s">
        <v>276</v>
      </c>
      <c r="AE27" s="97"/>
      <c r="AF27" s="30">
        <f t="shared" si="2"/>
        <v>0</v>
      </c>
      <c r="AG27" s="16">
        <v>0</v>
      </c>
      <c r="AH27" s="16">
        <v>0</v>
      </c>
      <c r="AI27" s="16">
        <v>0</v>
      </c>
      <c r="AJ27" s="16">
        <v>0</v>
      </c>
      <c r="AK27" s="25">
        <v>0</v>
      </c>
      <c r="AL27" s="25">
        <f t="shared" si="6"/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30">
        <v>0</v>
      </c>
      <c r="AS27" s="30">
        <v>0</v>
      </c>
      <c r="AT27" s="30">
        <v>0</v>
      </c>
      <c r="AU27" s="25">
        <v>0</v>
      </c>
      <c r="AV27" s="25">
        <v>0</v>
      </c>
      <c r="AW27" s="25">
        <v>0</v>
      </c>
      <c r="AX27" s="30">
        <f t="shared" si="7"/>
        <v>0</v>
      </c>
    </row>
    <row r="28" spans="1:50" ht="12">
      <c r="A28" s="16">
        <v>20</v>
      </c>
      <c r="B28" s="96" t="s">
        <v>39</v>
      </c>
      <c r="C28" s="97"/>
      <c r="D28" s="2">
        <v>4497.73</v>
      </c>
      <c r="E28" s="19">
        <f t="shared" si="0"/>
        <v>0</v>
      </c>
      <c r="F28" s="20">
        <v>0</v>
      </c>
      <c r="G28" s="21">
        <v>0</v>
      </c>
      <c r="H28" s="21">
        <v>0</v>
      </c>
      <c r="I28" s="30">
        <f t="shared" si="3"/>
        <v>0</v>
      </c>
      <c r="J28" s="31">
        <v>0</v>
      </c>
      <c r="K28" s="16">
        <v>0</v>
      </c>
      <c r="L28" s="30">
        <f t="shared" si="8"/>
        <v>0</v>
      </c>
      <c r="M28" s="16">
        <v>0</v>
      </c>
      <c r="N28" s="16">
        <v>0</v>
      </c>
      <c r="O28" s="30">
        <f t="shared" si="5"/>
        <v>0</v>
      </c>
      <c r="P28" s="96" t="s">
        <v>277</v>
      </c>
      <c r="Q28" s="97"/>
      <c r="R28" s="16">
        <v>0</v>
      </c>
      <c r="S28" s="31">
        <v>0</v>
      </c>
      <c r="T28" s="16">
        <v>0</v>
      </c>
      <c r="U28" s="30">
        <f t="shared" si="1"/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31">
        <v>0</v>
      </c>
      <c r="AC28" s="16">
        <v>0</v>
      </c>
      <c r="AD28" s="96" t="s">
        <v>277</v>
      </c>
      <c r="AE28" s="97"/>
      <c r="AF28" s="30">
        <f t="shared" si="2"/>
        <v>0</v>
      </c>
      <c r="AG28" s="16">
        <v>0</v>
      </c>
      <c r="AH28" s="16">
        <v>0</v>
      </c>
      <c r="AI28" s="16"/>
      <c r="AJ28" s="16">
        <v>0</v>
      </c>
      <c r="AK28" s="25">
        <v>0</v>
      </c>
      <c r="AL28" s="25">
        <f t="shared" si="6"/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30">
        <v>0</v>
      </c>
      <c r="AS28" s="30">
        <v>0</v>
      </c>
      <c r="AT28" s="30">
        <v>0</v>
      </c>
      <c r="AU28" s="25">
        <v>0</v>
      </c>
      <c r="AV28" s="25">
        <v>0</v>
      </c>
      <c r="AW28" s="25">
        <v>0</v>
      </c>
      <c r="AX28" s="30">
        <f t="shared" si="7"/>
        <v>0</v>
      </c>
    </row>
    <row r="29" spans="1:50" ht="12">
      <c r="A29" s="16">
        <v>21</v>
      </c>
      <c r="B29" s="96" t="s">
        <v>41</v>
      </c>
      <c r="C29" s="97"/>
      <c r="D29" s="3">
        <v>2657.75</v>
      </c>
      <c r="E29" s="19">
        <f t="shared" si="0"/>
        <v>0</v>
      </c>
      <c r="F29" s="20">
        <v>0</v>
      </c>
      <c r="G29" s="21">
        <v>0</v>
      </c>
      <c r="H29" s="21">
        <v>0</v>
      </c>
      <c r="I29" s="30">
        <f t="shared" si="3"/>
        <v>0</v>
      </c>
      <c r="J29" s="31">
        <v>0</v>
      </c>
      <c r="K29" s="16">
        <v>0</v>
      </c>
      <c r="L29" s="30">
        <f t="shared" si="8"/>
        <v>0</v>
      </c>
      <c r="M29" s="16">
        <v>0</v>
      </c>
      <c r="N29" s="16">
        <v>0</v>
      </c>
      <c r="O29" s="30">
        <f t="shared" si="5"/>
        <v>0</v>
      </c>
      <c r="P29" s="96" t="s">
        <v>278</v>
      </c>
      <c r="Q29" s="97"/>
      <c r="R29" s="16">
        <v>0</v>
      </c>
      <c r="S29" s="31">
        <v>0</v>
      </c>
      <c r="T29" s="16">
        <v>0</v>
      </c>
      <c r="U29" s="30">
        <f t="shared" si="1"/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31">
        <v>0</v>
      </c>
      <c r="AC29" s="16">
        <v>0</v>
      </c>
      <c r="AD29" s="96" t="s">
        <v>278</v>
      </c>
      <c r="AE29" s="97"/>
      <c r="AF29" s="30">
        <f t="shared" si="2"/>
        <v>0</v>
      </c>
      <c r="AG29" s="16">
        <v>0</v>
      </c>
      <c r="AH29" s="16">
        <v>0</v>
      </c>
      <c r="AI29" s="16"/>
      <c r="AJ29" s="16">
        <v>0</v>
      </c>
      <c r="AK29" s="25">
        <v>0</v>
      </c>
      <c r="AL29" s="25">
        <f t="shared" si="6"/>
        <v>0</v>
      </c>
      <c r="AM29" s="16">
        <v>0</v>
      </c>
      <c r="AN29" s="16">
        <v>0</v>
      </c>
      <c r="AO29" s="16">
        <v>0</v>
      </c>
      <c r="AP29" s="16">
        <v>0</v>
      </c>
      <c r="AQ29" s="16">
        <v>0</v>
      </c>
      <c r="AR29" s="30">
        <v>0</v>
      </c>
      <c r="AS29" s="30">
        <v>0</v>
      </c>
      <c r="AT29" s="30">
        <v>0</v>
      </c>
      <c r="AU29" s="25">
        <v>0</v>
      </c>
      <c r="AV29" s="25">
        <v>0</v>
      </c>
      <c r="AW29" s="25">
        <v>0</v>
      </c>
      <c r="AX29" s="30">
        <f t="shared" si="7"/>
        <v>0</v>
      </c>
    </row>
    <row r="30" spans="1:50" ht="12">
      <c r="A30" s="16">
        <v>22</v>
      </c>
      <c r="B30" s="96" t="s">
        <v>43</v>
      </c>
      <c r="C30" s="97"/>
      <c r="D30" s="3">
        <v>8908.97</v>
      </c>
      <c r="E30" s="19">
        <f t="shared" si="0"/>
        <v>0</v>
      </c>
      <c r="F30" s="20">
        <v>0</v>
      </c>
      <c r="G30" s="21">
        <v>0</v>
      </c>
      <c r="H30" s="21">
        <v>0</v>
      </c>
      <c r="I30" s="30">
        <f t="shared" si="3"/>
        <v>0</v>
      </c>
      <c r="J30" s="31">
        <v>0</v>
      </c>
      <c r="K30" s="16">
        <v>0</v>
      </c>
      <c r="L30" s="30">
        <f t="shared" si="8"/>
        <v>0</v>
      </c>
      <c r="M30" s="16">
        <v>0</v>
      </c>
      <c r="N30" s="16">
        <v>0</v>
      </c>
      <c r="O30" s="30">
        <f t="shared" si="5"/>
        <v>0</v>
      </c>
      <c r="P30" s="96" t="s">
        <v>279</v>
      </c>
      <c r="Q30" s="97"/>
      <c r="R30" s="16">
        <v>0</v>
      </c>
      <c r="S30" s="31">
        <v>0</v>
      </c>
      <c r="T30" s="16">
        <v>0</v>
      </c>
      <c r="U30" s="30">
        <f t="shared" si="1"/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31">
        <v>0</v>
      </c>
      <c r="AC30" s="16">
        <v>0</v>
      </c>
      <c r="AD30" s="96" t="s">
        <v>279</v>
      </c>
      <c r="AE30" s="97"/>
      <c r="AF30" s="30">
        <f t="shared" si="2"/>
        <v>0</v>
      </c>
      <c r="AG30" s="16">
        <v>0</v>
      </c>
      <c r="AH30" s="16">
        <v>0</v>
      </c>
      <c r="AI30" s="16"/>
      <c r="AJ30" s="16">
        <v>0</v>
      </c>
      <c r="AK30" s="25">
        <v>0</v>
      </c>
      <c r="AL30" s="25">
        <f t="shared" si="6"/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  <c r="AR30" s="30">
        <v>0</v>
      </c>
      <c r="AS30" s="30">
        <v>0</v>
      </c>
      <c r="AT30" s="30">
        <v>0</v>
      </c>
      <c r="AU30" s="25">
        <v>0</v>
      </c>
      <c r="AV30" s="25">
        <v>0</v>
      </c>
      <c r="AW30" s="25">
        <v>0</v>
      </c>
      <c r="AX30" s="30">
        <f t="shared" si="7"/>
        <v>0</v>
      </c>
    </row>
    <row r="31" spans="1:50" ht="12">
      <c r="A31" s="16">
        <v>13</v>
      </c>
      <c r="B31" s="96" t="s">
        <v>45</v>
      </c>
      <c r="C31" s="97"/>
      <c r="D31" s="2">
        <v>4417.9</v>
      </c>
      <c r="E31" s="19">
        <f t="shared" si="0"/>
        <v>0</v>
      </c>
      <c r="F31" s="20">
        <v>0</v>
      </c>
      <c r="G31" s="21">
        <v>0</v>
      </c>
      <c r="H31" s="21">
        <v>0</v>
      </c>
      <c r="I31" s="30">
        <f t="shared" si="3"/>
        <v>0</v>
      </c>
      <c r="J31" s="31">
        <v>0</v>
      </c>
      <c r="K31" s="16">
        <v>0</v>
      </c>
      <c r="L31" s="30">
        <f t="shared" si="8"/>
        <v>0</v>
      </c>
      <c r="M31" s="16">
        <v>0</v>
      </c>
      <c r="N31" s="16">
        <v>0</v>
      </c>
      <c r="O31" s="30">
        <f t="shared" si="5"/>
        <v>0</v>
      </c>
      <c r="P31" s="96" t="s">
        <v>280</v>
      </c>
      <c r="Q31" s="97"/>
      <c r="R31" s="16">
        <v>0</v>
      </c>
      <c r="S31" s="31">
        <v>0</v>
      </c>
      <c r="T31" s="16">
        <v>0</v>
      </c>
      <c r="U31" s="30">
        <f t="shared" si="1"/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31">
        <v>0</v>
      </c>
      <c r="AC31" s="16">
        <v>0</v>
      </c>
      <c r="AD31" s="96" t="s">
        <v>280</v>
      </c>
      <c r="AE31" s="97"/>
      <c r="AF31" s="30">
        <f t="shared" si="2"/>
        <v>0</v>
      </c>
      <c r="AG31" s="16">
        <v>0</v>
      </c>
      <c r="AH31" s="16">
        <v>0</v>
      </c>
      <c r="AI31" s="16"/>
      <c r="AJ31" s="16">
        <v>0</v>
      </c>
      <c r="AK31" s="25">
        <v>0</v>
      </c>
      <c r="AL31" s="25">
        <f t="shared" si="6"/>
        <v>0</v>
      </c>
      <c r="AM31" s="16">
        <v>0</v>
      </c>
      <c r="AN31" s="16">
        <v>0</v>
      </c>
      <c r="AO31" s="16">
        <v>0</v>
      </c>
      <c r="AP31" s="16">
        <v>0</v>
      </c>
      <c r="AQ31" s="16">
        <v>0</v>
      </c>
      <c r="AR31" s="30">
        <v>0</v>
      </c>
      <c r="AS31" s="30">
        <v>0</v>
      </c>
      <c r="AT31" s="30">
        <v>0</v>
      </c>
      <c r="AU31" s="25">
        <v>0</v>
      </c>
      <c r="AV31" s="25">
        <v>0</v>
      </c>
      <c r="AW31" s="25">
        <v>0</v>
      </c>
      <c r="AX31" s="30">
        <f t="shared" si="7"/>
        <v>0</v>
      </c>
    </row>
    <row r="32" spans="1:50" ht="12">
      <c r="A32" s="16">
        <v>24</v>
      </c>
      <c r="B32" s="96" t="s">
        <v>47</v>
      </c>
      <c r="C32" s="97"/>
      <c r="D32" s="2">
        <v>2515</v>
      </c>
      <c r="E32" s="19">
        <f t="shared" si="0"/>
        <v>0</v>
      </c>
      <c r="F32" s="20">
        <v>0</v>
      </c>
      <c r="G32" s="21">
        <v>0</v>
      </c>
      <c r="H32" s="21">
        <v>0</v>
      </c>
      <c r="I32" s="30">
        <f t="shared" si="3"/>
        <v>0</v>
      </c>
      <c r="J32" s="31">
        <v>0</v>
      </c>
      <c r="K32" s="16">
        <v>0</v>
      </c>
      <c r="L32" s="30">
        <f t="shared" si="8"/>
        <v>0</v>
      </c>
      <c r="M32" s="16">
        <v>0</v>
      </c>
      <c r="N32" s="16">
        <v>0</v>
      </c>
      <c r="O32" s="30">
        <f t="shared" si="5"/>
        <v>0</v>
      </c>
      <c r="P32" s="96" t="s">
        <v>281</v>
      </c>
      <c r="Q32" s="97"/>
      <c r="R32" s="16">
        <v>0</v>
      </c>
      <c r="S32" s="31">
        <v>0</v>
      </c>
      <c r="T32" s="16">
        <v>0</v>
      </c>
      <c r="U32" s="30">
        <f t="shared" si="1"/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31">
        <v>0</v>
      </c>
      <c r="AC32" s="16">
        <v>0</v>
      </c>
      <c r="AD32" s="96" t="s">
        <v>281</v>
      </c>
      <c r="AE32" s="97"/>
      <c r="AF32" s="30">
        <f t="shared" si="2"/>
        <v>0</v>
      </c>
      <c r="AG32" s="16">
        <v>0</v>
      </c>
      <c r="AH32" s="16">
        <v>0</v>
      </c>
      <c r="AI32" s="16"/>
      <c r="AJ32" s="16">
        <v>0</v>
      </c>
      <c r="AK32" s="25">
        <v>0</v>
      </c>
      <c r="AL32" s="25">
        <f t="shared" si="6"/>
        <v>0</v>
      </c>
      <c r="AM32" s="16">
        <v>0</v>
      </c>
      <c r="AN32" s="16">
        <v>0</v>
      </c>
      <c r="AO32" s="16">
        <v>0</v>
      </c>
      <c r="AP32" s="16">
        <v>0</v>
      </c>
      <c r="AQ32" s="16">
        <v>0</v>
      </c>
      <c r="AR32" s="30">
        <v>0</v>
      </c>
      <c r="AS32" s="30">
        <v>0</v>
      </c>
      <c r="AT32" s="30">
        <v>0</v>
      </c>
      <c r="AU32" s="25">
        <v>0</v>
      </c>
      <c r="AV32" s="25">
        <v>0</v>
      </c>
      <c r="AW32" s="25">
        <v>0</v>
      </c>
      <c r="AX32" s="30">
        <f t="shared" si="7"/>
        <v>0</v>
      </c>
    </row>
    <row r="33" spans="1:50" ht="12">
      <c r="A33" s="16">
        <v>25</v>
      </c>
      <c r="B33" s="96" t="s">
        <v>49</v>
      </c>
      <c r="C33" s="97"/>
      <c r="D33" s="2">
        <v>2756.96</v>
      </c>
      <c r="E33" s="19">
        <f t="shared" si="0"/>
        <v>0</v>
      </c>
      <c r="F33" s="20">
        <v>0</v>
      </c>
      <c r="G33" s="21">
        <v>0</v>
      </c>
      <c r="H33" s="21">
        <v>0</v>
      </c>
      <c r="I33" s="30">
        <f t="shared" si="3"/>
        <v>0</v>
      </c>
      <c r="J33" s="31">
        <v>0</v>
      </c>
      <c r="K33" s="16">
        <v>0</v>
      </c>
      <c r="L33" s="30">
        <f t="shared" si="8"/>
        <v>0</v>
      </c>
      <c r="M33" s="16">
        <v>0</v>
      </c>
      <c r="N33" s="16">
        <v>0</v>
      </c>
      <c r="O33" s="30">
        <f t="shared" si="5"/>
        <v>0</v>
      </c>
      <c r="P33" s="96" t="s">
        <v>282</v>
      </c>
      <c r="Q33" s="97"/>
      <c r="R33" s="16">
        <v>0</v>
      </c>
      <c r="S33" s="31">
        <v>0</v>
      </c>
      <c r="T33" s="16">
        <v>0</v>
      </c>
      <c r="U33" s="30">
        <f t="shared" si="1"/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31">
        <v>0</v>
      </c>
      <c r="AC33" s="16">
        <v>0</v>
      </c>
      <c r="AD33" s="96" t="s">
        <v>282</v>
      </c>
      <c r="AE33" s="97"/>
      <c r="AF33" s="30">
        <f t="shared" si="2"/>
        <v>0</v>
      </c>
      <c r="AG33" s="16">
        <v>0</v>
      </c>
      <c r="AH33" s="16">
        <v>0</v>
      </c>
      <c r="AI33" s="16"/>
      <c r="AJ33" s="16">
        <v>0</v>
      </c>
      <c r="AK33" s="25">
        <v>0</v>
      </c>
      <c r="AL33" s="25">
        <f t="shared" si="6"/>
        <v>0</v>
      </c>
      <c r="AM33" s="16">
        <v>0</v>
      </c>
      <c r="AN33" s="16">
        <v>0</v>
      </c>
      <c r="AO33" s="16">
        <v>0</v>
      </c>
      <c r="AP33" s="16">
        <v>0</v>
      </c>
      <c r="AQ33" s="16">
        <v>0</v>
      </c>
      <c r="AR33" s="30">
        <v>0</v>
      </c>
      <c r="AS33" s="30">
        <v>0</v>
      </c>
      <c r="AT33" s="30">
        <v>0</v>
      </c>
      <c r="AU33" s="25">
        <v>0</v>
      </c>
      <c r="AV33" s="25">
        <v>0</v>
      </c>
      <c r="AW33" s="25">
        <v>0</v>
      </c>
      <c r="AX33" s="30">
        <f t="shared" si="7"/>
        <v>0</v>
      </c>
    </row>
    <row r="34" spans="1:50" ht="12">
      <c r="A34" s="16">
        <v>26</v>
      </c>
      <c r="B34" s="96" t="s">
        <v>334</v>
      </c>
      <c r="C34" s="97"/>
      <c r="D34" s="2">
        <v>2450.4</v>
      </c>
      <c r="E34" s="19">
        <f>F34+G34+H34</f>
        <v>0</v>
      </c>
      <c r="F34" s="20">
        <v>0</v>
      </c>
      <c r="G34" s="21">
        <v>0</v>
      </c>
      <c r="H34" s="21">
        <v>0</v>
      </c>
      <c r="I34" s="30">
        <f>J34+K34</f>
        <v>0</v>
      </c>
      <c r="J34" s="31">
        <v>0</v>
      </c>
      <c r="K34" s="16">
        <v>0</v>
      </c>
      <c r="L34" s="30">
        <f>M34+N34</f>
        <v>0</v>
      </c>
      <c r="M34" s="16">
        <v>0</v>
      </c>
      <c r="N34" s="16">
        <v>0</v>
      </c>
      <c r="O34" s="30">
        <f>R34+S34+T34</f>
        <v>0</v>
      </c>
      <c r="P34" s="17"/>
      <c r="Q34" s="83" t="s">
        <v>337</v>
      </c>
      <c r="R34" s="16">
        <v>0</v>
      </c>
      <c r="S34" s="31">
        <v>0</v>
      </c>
      <c r="T34" s="16">
        <v>0</v>
      </c>
      <c r="U34" s="30">
        <f>V34+W34+X34+Y34+Z34+AA34+AB34+AC34</f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31">
        <v>0</v>
      </c>
      <c r="AC34" s="16">
        <v>0</v>
      </c>
      <c r="AD34" s="96" t="s">
        <v>337</v>
      </c>
      <c r="AE34" s="97"/>
      <c r="AF34" s="30">
        <f>AG34+AH34+AJ34+AI34</f>
        <v>0</v>
      </c>
      <c r="AG34" s="16">
        <v>0</v>
      </c>
      <c r="AH34" s="16">
        <v>0</v>
      </c>
      <c r="AI34" s="16"/>
      <c r="AJ34" s="16">
        <v>0</v>
      </c>
      <c r="AK34" s="25">
        <v>0</v>
      </c>
      <c r="AL34" s="25">
        <f>AM34+AN34+AO34+AP34+AQ34</f>
        <v>0</v>
      </c>
      <c r="AM34" s="16">
        <v>0</v>
      </c>
      <c r="AN34" s="16">
        <v>0</v>
      </c>
      <c r="AO34" s="16">
        <v>0</v>
      </c>
      <c r="AP34" s="16">
        <v>0</v>
      </c>
      <c r="AQ34" s="16">
        <v>0</v>
      </c>
      <c r="AR34" s="30">
        <v>0</v>
      </c>
      <c r="AS34" s="30">
        <v>0</v>
      </c>
      <c r="AT34" s="30">
        <v>0</v>
      </c>
      <c r="AU34" s="25">
        <v>0</v>
      </c>
      <c r="AV34" s="25">
        <v>0</v>
      </c>
      <c r="AW34" s="25">
        <v>0</v>
      </c>
      <c r="AX34" s="30">
        <f>AW34+AV34+AU34+AT34+AS34+AR34+AL34+AF34+AK34+U34+O34+L34+I34+E34</f>
        <v>0</v>
      </c>
    </row>
    <row r="35" spans="1:50" ht="12">
      <c r="A35" s="16">
        <v>27</v>
      </c>
      <c r="B35" s="96" t="s">
        <v>283</v>
      </c>
      <c r="C35" s="97"/>
      <c r="D35" s="2">
        <v>2851.9</v>
      </c>
      <c r="E35" s="19">
        <f t="shared" si="0"/>
        <v>0</v>
      </c>
      <c r="F35" s="20">
        <v>0</v>
      </c>
      <c r="G35" s="21">
        <v>0</v>
      </c>
      <c r="H35" s="21">
        <v>0</v>
      </c>
      <c r="I35" s="30">
        <f t="shared" si="3"/>
        <v>0</v>
      </c>
      <c r="J35" s="31">
        <v>0</v>
      </c>
      <c r="K35" s="16">
        <v>0</v>
      </c>
      <c r="L35" s="30">
        <f t="shared" si="8"/>
        <v>0</v>
      </c>
      <c r="M35" s="16">
        <v>0</v>
      </c>
      <c r="N35" s="16">
        <v>0</v>
      </c>
      <c r="O35" s="30">
        <f t="shared" si="5"/>
        <v>0</v>
      </c>
      <c r="P35" s="96" t="s">
        <v>284</v>
      </c>
      <c r="Q35" s="97"/>
      <c r="R35" s="16">
        <v>0</v>
      </c>
      <c r="S35" s="31">
        <v>0</v>
      </c>
      <c r="T35" s="16">
        <v>0</v>
      </c>
      <c r="U35" s="30">
        <f t="shared" si="1"/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31">
        <v>0</v>
      </c>
      <c r="AC35" s="16">
        <v>0</v>
      </c>
      <c r="AD35" s="96" t="s">
        <v>285</v>
      </c>
      <c r="AE35" s="97"/>
      <c r="AF35" s="30">
        <f t="shared" si="2"/>
        <v>0</v>
      </c>
      <c r="AG35" s="16">
        <v>0</v>
      </c>
      <c r="AH35" s="16">
        <v>0</v>
      </c>
      <c r="AI35" s="16"/>
      <c r="AJ35" s="16">
        <v>0</v>
      </c>
      <c r="AK35" s="25">
        <v>0</v>
      </c>
      <c r="AL35" s="25">
        <f t="shared" si="6"/>
        <v>0</v>
      </c>
      <c r="AM35" s="16">
        <v>0</v>
      </c>
      <c r="AN35" s="16">
        <v>0</v>
      </c>
      <c r="AO35" s="16">
        <v>0</v>
      </c>
      <c r="AP35" s="16">
        <v>0</v>
      </c>
      <c r="AQ35" s="16">
        <v>0</v>
      </c>
      <c r="AR35" s="30">
        <v>0</v>
      </c>
      <c r="AS35" s="30">
        <v>0</v>
      </c>
      <c r="AT35" s="30">
        <v>0</v>
      </c>
      <c r="AU35" s="25">
        <v>0</v>
      </c>
      <c r="AV35" s="25">
        <v>0</v>
      </c>
      <c r="AW35" s="25">
        <v>0</v>
      </c>
      <c r="AX35" s="30">
        <f t="shared" si="7"/>
        <v>0</v>
      </c>
    </row>
    <row r="36" spans="1:50" ht="12">
      <c r="A36" s="16">
        <v>28</v>
      </c>
      <c r="B36" s="96" t="s">
        <v>109</v>
      </c>
      <c r="C36" s="97"/>
      <c r="D36" s="2">
        <v>3474</v>
      </c>
      <c r="E36" s="19">
        <f t="shared" si="0"/>
        <v>0</v>
      </c>
      <c r="F36" s="20">
        <v>0</v>
      </c>
      <c r="G36" s="21">
        <v>0</v>
      </c>
      <c r="H36" s="21">
        <v>0</v>
      </c>
      <c r="I36" s="30">
        <f t="shared" si="3"/>
        <v>0</v>
      </c>
      <c r="J36" s="31">
        <v>0</v>
      </c>
      <c r="K36" s="16">
        <v>0</v>
      </c>
      <c r="L36" s="30">
        <f t="shared" si="8"/>
        <v>0</v>
      </c>
      <c r="M36" s="16">
        <v>0</v>
      </c>
      <c r="N36" s="16">
        <v>0</v>
      </c>
      <c r="O36" s="30">
        <f t="shared" si="5"/>
        <v>0</v>
      </c>
      <c r="P36" s="96" t="s">
        <v>286</v>
      </c>
      <c r="Q36" s="97"/>
      <c r="R36" s="16">
        <v>0</v>
      </c>
      <c r="S36" s="31">
        <v>0</v>
      </c>
      <c r="T36" s="16">
        <v>0</v>
      </c>
      <c r="U36" s="30">
        <f t="shared" si="1"/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31">
        <v>0</v>
      </c>
      <c r="AC36" s="16">
        <v>0</v>
      </c>
      <c r="AD36" s="96" t="s">
        <v>286</v>
      </c>
      <c r="AE36" s="97"/>
      <c r="AF36" s="30">
        <f t="shared" si="2"/>
        <v>0</v>
      </c>
      <c r="AG36" s="16">
        <v>0</v>
      </c>
      <c r="AH36" s="16">
        <v>0</v>
      </c>
      <c r="AI36" s="16"/>
      <c r="AJ36" s="16">
        <v>0</v>
      </c>
      <c r="AK36" s="25">
        <v>0</v>
      </c>
      <c r="AL36" s="25">
        <f t="shared" si="6"/>
        <v>0</v>
      </c>
      <c r="AM36" s="16">
        <v>0</v>
      </c>
      <c r="AN36" s="16">
        <v>0</v>
      </c>
      <c r="AO36" s="16">
        <v>0</v>
      </c>
      <c r="AP36" s="16">
        <v>0</v>
      </c>
      <c r="AQ36" s="16">
        <v>0</v>
      </c>
      <c r="AR36" s="30">
        <v>0</v>
      </c>
      <c r="AS36" s="30">
        <v>0</v>
      </c>
      <c r="AT36" s="30">
        <v>0</v>
      </c>
      <c r="AU36" s="25">
        <v>0</v>
      </c>
      <c r="AV36" s="25">
        <v>0</v>
      </c>
      <c r="AW36" s="25">
        <v>0</v>
      </c>
      <c r="AX36" s="30">
        <f t="shared" si="7"/>
        <v>0</v>
      </c>
    </row>
    <row r="37" spans="1:50" ht="12">
      <c r="A37" s="16">
        <v>29</v>
      </c>
      <c r="B37" s="96" t="s">
        <v>54</v>
      </c>
      <c r="C37" s="97"/>
      <c r="D37" s="2">
        <v>5123.22</v>
      </c>
      <c r="E37" s="19">
        <f t="shared" si="0"/>
        <v>0</v>
      </c>
      <c r="F37" s="20">
        <v>0</v>
      </c>
      <c r="G37" s="21">
        <v>0</v>
      </c>
      <c r="H37" s="21">
        <v>0</v>
      </c>
      <c r="I37" s="30">
        <f t="shared" si="3"/>
        <v>0</v>
      </c>
      <c r="J37" s="31">
        <v>0</v>
      </c>
      <c r="K37" s="16">
        <v>0</v>
      </c>
      <c r="L37" s="30">
        <f t="shared" si="8"/>
        <v>0</v>
      </c>
      <c r="M37" s="16">
        <v>0</v>
      </c>
      <c r="N37" s="16">
        <v>0</v>
      </c>
      <c r="O37" s="30">
        <f t="shared" si="5"/>
        <v>0</v>
      </c>
      <c r="P37" s="96" t="s">
        <v>287</v>
      </c>
      <c r="Q37" s="97"/>
      <c r="R37" s="16">
        <v>0</v>
      </c>
      <c r="S37" s="31">
        <v>0</v>
      </c>
      <c r="T37" s="16">
        <v>0</v>
      </c>
      <c r="U37" s="30">
        <f t="shared" si="1"/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31">
        <v>0</v>
      </c>
      <c r="AC37" s="16">
        <v>0</v>
      </c>
      <c r="AD37" s="96" t="s">
        <v>287</v>
      </c>
      <c r="AE37" s="97"/>
      <c r="AF37" s="30">
        <f t="shared" si="2"/>
        <v>0</v>
      </c>
      <c r="AG37" s="16">
        <v>0</v>
      </c>
      <c r="AH37" s="16">
        <v>0</v>
      </c>
      <c r="AI37" s="16"/>
      <c r="AJ37" s="16">
        <v>0</v>
      </c>
      <c r="AK37" s="25">
        <v>0</v>
      </c>
      <c r="AL37" s="25">
        <f t="shared" si="6"/>
        <v>0</v>
      </c>
      <c r="AM37" s="16">
        <v>0</v>
      </c>
      <c r="AN37" s="16">
        <v>0</v>
      </c>
      <c r="AO37" s="16">
        <v>0</v>
      </c>
      <c r="AP37" s="16">
        <v>0</v>
      </c>
      <c r="AQ37" s="16">
        <v>0</v>
      </c>
      <c r="AR37" s="30">
        <v>0</v>
      </c>
      <c r="AS37" s="30">
        <v>0</v>
      </c>
      <c r="AT37" s="30">
        <v>0</v>
      </c>
      <c r="AU37" s="25">
        <v>0</v>
      </c>
      <c r="AV37" s="25">
        <v>0</v>
      </c>
      <c r="AW37" s="25">
        <v>0</v>
      </c>
      <c r="AX37" s="30">
        <f t="shared" si="7"/>
        <v>0</v>
      </c>
    </row>
    <row r="38" spans="1:50" ht="12">
      <c r="A38" s="16">
        <v>30</v>
      </c>
      <c r="B38" s="96" t="s">
        <v>56</v>
      </c>
      <c r="C38" s="97"/>
      <c r="D38" s="2">
        <v>5712.3</v>
      </c>
      <c r="E38" s="19">
        <f t="shared" si="0"/>
        <v>0</v>
      </c>
      <c r="F38" s="20">
        <v>0</v>
      </c>
      <c r="G38" s="21">
        <v>0</v>
      </c>
      <c r="H38" s="21">
        <v>0</v>
      </c>
      <c r="I38" s="30">
        <f t="shared" si="3"/>
        <v>0</v>
      </c>
      <c r="J38" s="31">
        <v>0</v>
      </c>
      <c r="K38" s="16">
        <v>0</v>
      </c>
      <c r="L38" s="30">
        <f t="shared" si="8"/>
        <v>0</v>
      </c>
      <c r="M38" s="16">
        <v>0</v>
      </c>
      <c r="N38" s="16">
        <v>0</v>
      </c>
      <c r="O38" s="30">
        <f t="shared" si="5"/>
        <v>0</v>
      </c>
      <c r="P38" s="96" t="s">
        <v>288</v>
      </c>
      <c r="Q38" s="97"/>
      <c r="R38" s="16">
        <v>0</v>
      </c>
      <c r="S38" s="31">
        <v>0</v>
      </c>
      <c r="T38" s="16">
        <v>0</v>
      </c>
      <c r="U38" s="30">
        <f t="shared" si="1"/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31">
        <v>0</v>
      </c>
      <c r="AC38" s="16">
        <v>0</v>
      </c>
      <c r="AD38" s="96" t="s">
        <v>333</v>
      </c>
      <c r="AE38" s="97"/>
      <c r="AF38" s="30">
        <f t="shared" si="2"/>
        <v>0</v>
      </c>
      <c r="AG38" s="16">
        <v>0</v>
      </c>
      <c r="AH38" s="16">
        <v>0</v>
      </c>
      <c r="AI38" s="16"/>
      <c r="AJ38" s="16">
        <v>0</v>
      </c>
      <c r="AK38" s="25">
        <v>0</v>
      </c>
      <c r="AL38" s="25">
        <f t="shared" si="6"/>
        <v>0</v>
      </c>
      <c r="AM38" s="16">
        <v>0</v>
      </c>
      <c r="AN38" s="16">
        <v>0</v>
      </c>
      <c r="AO38" s="16">
        <v>0</v>
      </c>
      <c r="AP38" s="16">
        <v>0</v>
      </c>
      <c r="AQ38" s="16">
        <v>0</v>
      </c>
      <c r="AR38" s="30">
        <v>0</v>
      </c>
      <c r="AS38" s="30">
        <v>0</v>
      </c>
      <c r="AT38" s="30">
        <v>0</v>
      </c>
      <c r="AU38" s="25">
        <v>0</v>
      </c>
      <c r="AV38" s="25">
        <v>0</v>
      </c>
      <c r="AW38" s="25">
        <v>0</v>
      </c>
      <c r="AX38" s="30">
        <f t="shared" si="7"/>
        <v>0</v>
      </c>
    </row>
    <row r="39" spans="1:50" ht="12">
      <c r="A39" s="16">
        <v>31</v>
      </c>
      <c r="B39" s="96" t="s">
        <v>330</v>
      </c>
      <c r="C39" s="97"/>
      <c r="D39" s="2">
        <v>1678.2</v>
      </c>
      <c r="E39" s="19">
        <f>F39+G39+H39</f>
        <v>0</v>
      </c>
      <c r="F39" s="20">
        <v>0</v>
      </c>
      <c r="G39" s="21">
        <v>0</v>
      </c>
      <c r="H39" s="21">
        <v>0</v>
      </c>
      <c r="I39" s="30">
        <f>J39+K39</f>
        <v>0</v>
      </c>
      <c r="J39" s="31">
        <v>0</v>
      </c>
      <c r="K39" s="16">
        <v>0</v>
      </c>
      <c r="L39" s="30">
        <f>M39+N39</f>
        <v>0</v>
      </c>
      <c r="M39" s="16">
        <v>0</v>
      </c>
      <c r="N39" s="16">
        <v>0</v>
      </c>
      <c r="O39" s="30">
        <f>R39+S39+T39</f>
        <v>0</v>
      </c>
      <c r="P39" s="96" t="s">
        <v>333</v>
      </c>
      <c r="Q39" s="97"/>
      <c r="R39" s="16">
        <v>0</v>
      </c>
      <c r="S39" s="31">
        <v>0</v>
      </c>
      <c r="T39" s="16">
        <v>0</v>
      </c>
      <c r="U39" s="30">
        <f>V39+W39+X39+Y39+Z39+AA39+AB39+AC39</f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31">
        <v>0</v>
      </c>
      <c r="AC39" s="16">
        <v>0</v>
      </c>
      <c r="AD39" s="96" t="s">
        <v>340</v>
      </c>
      <c r="AE39" s="97"/>
      <c r="AF39" s="30">
        <f>AG39+AH39+AJ39+AI39</f>
        <v>0</v>
      </c>
      <c r="AG39" s="16">
        <v>0</v>
      </c>
      <c r="AH39" s="16">
        <v>0</v>
      </c>
      <c r="AI39" s="16"/>
      <c r="AJ39" s="16">
        <v>0</v>
      </c>
      <c r="AK39" s="25">
        <v>0</v>
      </c>
      <c r="AL39" s="25">
        <f>AM39+AN39+AO39+AP39+AQ39</f>
        <v>0</v>
      </c>
      <c r="AM39" s="16">
        <v>0</v>
      </c>
      <c r="AN39" s="16">
        <v>0</v>
      </c>
      <c r="AO39" s="16">
        <v>0</v>
      </c>
      <c r="AP39" s="16">
        <v>0</v>
      </c>
      <c r="AQ39" s="16">
        <v>0</v>
      </c>
      <c r="AR39" s="30">
        <v>0</v>
      </c>
      <c r="AS39" s="30">
        <v>0</v>
      </c>
      <c r="AT39" s="30">
        <v>0</v>
      </c>
      <c r="AU39" s="25">
        <v>0</v>
      </c>
      <c r="AV39" s="25">
        <v>0</v>
      </c>
      <c r="AW39" s="25">
        <v>0</v>
      </c>
      <c r="AX39" s="30">
        <f>AW39+AV39+AU39+AT39+AS39+AR39+AL39+AF39+AK39+U39+O39+L39+I39+E39</f>
        <v>0</v>
      </c>
    </row>
    <row r="40" spans="1:50" ht="12">
      <c r="A40" s="16">
        <v>32</v>
      </c>
      <c r="B40" s="96" t="s">
        <v>58</v>
      </c>
      <c r="C40" s="97"/>
      <c r="D40" s="2">
        <v>5686.6</v>
      </c>
      <c r="E40" s="19">
        <f t="shared" si="0"/>
        <v>0</v>
      </c>
      <c r="F40" s="20">
        <v>0</v>
      </c>
      <c r="G40" s="21">
        <v>0</v>
      </c>
      <c r="H40" s="21">
        <v>0</v>
      </c>
      <c r="I40" s="30">
        <f t="shared" si="3"/>
        <v>0</v>
      </c>
      <c r="J40" s="31">
        <v>0</v>
      </c>
      <c r="K40" s="16">
        <v>0</v>
      </c>
      <c r="L40" s="30">
        <f t="shared" si="8"/>
        <v>0</v>
      </c>
      <c r="M40" s="16">
        <v>0</v>
      </c>
      <c r="N40" s="16">
        <v>0</v>
      </c>
      <c r="O40" s="30">
        <f t="shared" si="5"/>
        <v>0</v>
      </c>
      <c r="P40" s="96" t="s">
        <v>289</v>
      </c>
      <c r="Q40" s="97"/>
      <c r="R40" s="16">
        <v>0</v>
      </c>
      <c r="S40" s="31">
        <v>0</v>
      </c>
      <c r="T40" s="16">
        <v>0</v>
      </c>
      <c r="U40" s="30">
        <f t="shared" si="1"/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31">
        <v>0</v>
      </c>
      <c r="AC40" s="16">
        <v>0</v>
      </c>
      <c r="AD40" s="96" t="s">
        <v>289</v>
      </c>
      <c r="AE40" s="97"/>
      <c r="AF40" s="30">
        <f t="shared" si="2"/>
        <v>0</v>
      </c>
      <c r="AG40" s="16">
        <v>0</v>
      </c>
      <c r="AH40" s="16">
        <v>0</v>
      </c>
      <c r="AI40" s="16"/>
      <c r="AJ40" s="16">
        <v>0</v>
      </c>
      <c r="AK40" s="25">
        <v>0</v>
      </c>
      <c r="AL40" s="25">
        <f t="shared" si="6"/>
        <v>0</v>
      </c>
      <c r="AM40" s="16">
        <v>0</v>
      </c>
      <c r="AN40" s="16">
        <v>0</v>
      </c>
      <c r="AO40" s="16">
        <v>0</v>
      </c>
      <c r="AP40" s="16">
        <v>0</v>
      </c>
      <c r="AQ40" s="16">
        <v>0</v>
      </c>
      <c r="AR40" s="30">
        <v>0</v>
      </c>
      <c r="AS40" s="30">
        <v>0</v>
      </c>
      <c r="AT40" s="30">
        <v>0</v>
      </c>
      <c r="AU40" s="25">
        <v>0</v>
      </c>
      <c r="AV40" s="25">
        <v>0</v>
      </c>
      <c r="AW40" s="25">
        <v>0</v>
      </c>
      <c r="AX40" s="30">
        <f t="shared" si="7"/>
        <v>0</v>
      </c>
    </row>
    <row r="41" spans="1:50" ht="12">
      <c r="A41" s="16">
        <v>33</v>
      </c>
      <c r="B41" s="96" t="s">
        <v>60</v>
      </c>
      <c r="C41" s="97"/>
      <c r="D41" s="2">
        <v>5218.68</v>
      </c>
      <c r="E41" s="19">
        <f t="shared" si="0"/>
        <v>0</v>
      </c>
      <c r="F41" s="20">
        <v>0</v>
      </c>
      <c r="G41" s="21">
        <v>0</v>
      </c>
      <c r="H41" s="21">
        <v>0</v>
      </c>
      <c r="I41" s="30">
        <f t="shared" si="3"/>
        <v>0</v>
      </c>
      <c r="J41" s="31">
        <v>0</v>
      </c>
      <c r="K41" s="16">
        <v>0</v>
      </c>
      <c r="L41" s="30">
        <f t="shared" si="8"/>
        <v>0</v>
      </c>
      <c r="M41" s="16">
        <v>0</v>
      </c>
      <c r="N41" s="16">
        <v>0</v>
      </c>
      <c r="O41" s="30">
        <f t="shared" si="5"/>
        <v>0</v>
      </c>
      <c r="P41" s="96" t="s">
        <v>290</v>
      </c>
      <c r="Q41" s="97"/>
      <c r="R41" s="16">
        <v>0</v>
      </c>
      <c r="S41" s="31">
        <v>0</v>
      </c>
      <c r="T41" s="16">
        <v>0</v>
      </c>
      <c r="U41" s="30">
        <f t="shared" si="1"/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31">
        <v>0</v>
      </c>
      <c r="AC41" s="16">
        <v>0</v>
      </c>
      <c r="AD41" s="96" t="s">
        <v>290</v>
      </c>
      <c r="AE41" s="97"/>
      <c r="AF41" s="30">
        <f t="shared" si="2"/>
        <v>0</v>
      </c>
      <c r="AG41" s="16">
        <v>0</v>
      </c>
      <c r="AH41" s="16">
        <v>0</v>
      </c>
      <c r="AI41" s="16"/>
      <c r="AJ41" s="16">
        <v>0</v>
      </c>
      <c r="AK41" s="25">
        <v>0</v>
      </c>
      <c r="AL41" s="25">
        <f t="shared" si="6"/>
        <v>0</v>
      </c>
      <c r="AM41" s="16">
        <v>0</v>
      </c>
      <c r="AN41" s="16">
        <v>0</v>
      </c>
      <c r="AO41" s="16">
        <v>0</v>
      </c>
      <c r="AP41" s="16">
        <v>0</v>
      </c>
      <c r="AQ41" s="16">
        <v>0</v>
      </c>
      <c r="AR41" s="30">
        <v>0</v>
      </c>
      <c r="AS41" s="30">
        <v>0</v>
      </c>
      <c r="AT41" s="30">
        <v>0</v>
      </c>
      <c r="AU41" s="25">
        <v>0</v>
      </c>
      <c r="AV41" s="25">
        <v>0</v>
      </c>
      <c r="AW41" s="25">
        <v>0</v>
      </c>
      <c r="AX41" s="30">
        <f t="shared" si="7"/>
        <v>0</v>
      </c>
    </row>
    <row r="42" spans="1:50" ht="12">
      <c r="A42" s="16">
        <v>34</v>
      </c>
      <c r="B42" s="96" t="s">
        <v>62</v>
      </c>
      <c r="C42" s="97"/>
      <c r="D42" s="2">
        <v>5924.8</v>
      </c>
      <c r="E42" s="19">
        <f t="shared" si="0"/>
        <v>0</v>
      </c>
      <c r="F42" s="20">
        <v>0</v>
      </c>
      <c r="G42" s="21">
        <v>0</v>
      </c>
      <c r="H42" s="21">
        <v>0</v>
      </c>
      <c r="I42" s="30">
        <f t="shared" si="3"/>
        <v>0</v>
      </c>
      <c r="J42" s="31">
        <v>0</v>
      </c>
      <c r="K42" s="16">
        <v>0</v>
      </c>
      <c r="L42" s="30">
        <f t="shared" si="8"/>
        <v>0</v>
      </c>
      <c r="M42" s="16">
        <v>0</v>
      </c>
      <c r="N42" s="16">
        <v>0</v>
      </c>
      <c r="O42" s="30">
        <f t="shared" si="5"/>
        <v>0</v>
      </c>
      <c r="P42" s="96" t="s">
        <v>291</v>
      </c>
      <c r="Q42" s="97"/>
      <c r="R42" s="16">
        <v>0</v>
      </c>
      <c r="S42" s="31">
        <v>0</v>
      </c>
      <c r="T42" s="16">
        <v>0</v>
      </c>
      <c r="U42" s="30">
        <f t="shared" si="1"/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31">
        <v>0</v>
      </c>
      <c r="AC42" s="16">
        <v>0</v>
      </c>
      <c r="AD42" s="96" t="s">
        <v>291</v>
      </c>
      <c r="AE42" s="97"/>
      <c r="AF42" s="30">
        <f t="shared" si="2"/>
        <v>0</v>
      </c>
      <c r="AG42" s="16">
        <v>0</v>
      </c>
      <c r="AH42" s="16">
        <v>0</v>
      </c>
      <c r="AI42" s="16"/>
      <c r="AJ42" s="16">
        <v>0</v>
      </c>
      <c r="AK42" s="25">
        <v>0</v>
      </c>
      <c r="AL42" s="25">
        <f t="shared" si="6"/>
        <v>0</v>
      </c>
      <c r="AM42" s="16">
        <v>0</v>
      </c>
      <c r="AN42" s="16">
        <v>0</v>
      </c>
      <c r="AO42" s="16">
        <v>0</v>
      </c>
      <c r="AP42" s="16">
        <v>0</v>
      </c>
      <c r="AQ42" s="16">
        <v>0</v>
      </c>
      <c r="AR42" s="30">
        <v>0</v>
      </c>
      <c r="AS42" s="30">
        <v>0</v>
      </c>
      <c r="AT42" s="30">
        <v>0</v>
      </c>
      <c r="AU42" s="25">
        <v>0</v>
      </c>
      <c r="AV42" s="25">
        <v>0</v>
      </c>
      <c r="AW42" s="25">
        <v>0</v>
      </c>
      <c r="AX42" s="30">
        <f t="shared" si="7"/>
        <v>0</v>
      </c>
    </row>
    <row r="43" spans="1:50" ht="12">
      <c r="A43" s="16">
        <v>35</v>
      </c>
      <c r="B43" s="96" t="s">
        <v>64</v>
      </c>
      <c r="C43" s="97"/>
      <c r="D43" s="2">
        <v>5016.65</v>
      </c>
      <c r="E43" s="19">
        <f t="shared" si="0"/>
        <v>0</v>
      </c>
      <c r="F43" s="20">
        <v>0</v>
      </c>
      <c r="G43" s="21">
        <v>0</v>
      </c>
      <c r="H43" s="21">
        <v>0</v>
      </c>
      <c r="I43" s="30">
        <f t="shared" si="3"/>
        <v>0</v>
      </c>
      <c r="J43" s="31">
        <v>0</v>
      </c>
      <c r="K43" s="16">
        <v>0</v>
      </c>
      <c r="L43" s="30">
        <f t="shared" si="8"/>
        <v>0</v>
      </c>
      <c r="M43" s="16">
        <v>0</v>
      </c>
      <c r="N43" s="16">
        <v>0</v>
      </c>
      <c r="O43" s="30">
        <f t="shared" si="5"/>
        <v>0</v>
      </c>
      <c r="P43" s="24" t="s">
        <v>292</v>
      </c>
      <c r="Q43" s="16" t="s">
        <v>293</v>
      </c>
      <c r="R43" s="16">
        <v>0</v>
      </c>
      <c r="S43" s="31">
        <v>0</v>
      </c>
      <c r="T43" s="16">
        <v>0</v>
      </c>
      <c r="U43" s="30">
        <f t="shared" si="1"/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31">
        <v>0</v>
      </c>
      <c r="AC43" s="16">
        <v>0</v>
      </c>
      <c r="AD43" s="96" t="s">
        <v>292</v>
      </c>
      <c r="AE43" s="97"/>
      <c r="AF43" s="30">
        <f t="shared" si="2"/>
        <v>0</v>
      </c>
      <c r="AG43" s="16">
        <v>0</v>
      </c>
      <c r="AH43" s="16">
        <v>0</v>
      </c>
      <c r="AI43" s="16"/>
      <c r="AJ43" s="16">
        <v>0</v>
      </c>
      <c r="AK43" s="25">
        <v>0</v>
      </c>
      <c r="AL43" s="25">
        <f t="shared" si="6"/>
        <v>0</v>
      </c>
      <c r="AM43" s="16">
        <v>0</v>
      </c>
      <c r="AN43" s="16">
        <v>0</v>
      </c>
      <c r="AO43" s="16">
        <v>0</v>
      </c>
      <c r="AP43" s="16">
        <v>0</v>
      </c>
      <c r="AQ43" s="16">
        <v>0</v>
      </c>
      <c r="AR43" s="30">
        <v>0</v>
      </c>
      <c r="AS43" s="30">
        <v>0</v>
      </c>
      <c r="AT43" s="30">
        <v>0</v>
      </c>
      <c r="AU43" s="25">
        <v>0</v>
      </c>
      <c r="AV43" s="25">
        <v>0</v>
      </c>
      <c r="AW43" s="25">
        <v>0</v>
      </c>
      <c r="AX43" s="30">
        <f t="shared" si="7"/>
        <v>0</v>
      </c>
    </row>
    <row r="44" spans="1:50" ht="12">
      <c r="A44" s="16">
        <v>36</v>
      </c>
      <c r="B44" s="96" t="s">
        <v>294</v>
      </c>
      <c r="C44" s="97"/>
      <c r="D44" s="2">
        <v>2832.1</v>
      </c>
      <c r="E44" s="19">
        <f t="shared" si="0"/>
        <v>0</v>
      </c>
      <c r="F44" s="20">
        <v>0</v>
      </c>
      <c r="G44" s="21">
        <v>0</v>
      </c>
      <c r="H44" s="21">
        <v>0</v>
      </c>
      <c r="I44" s="30">
        <f t="shared" si="3"/>
        <v>0</v>
      </c>
      <c r="J44" s="31">
        <v>0</v>
      </c>
      <c r="K44" s="16">
        <v>0</v>
      </c>
      <c r="L44" s="30">
        <f t="shared" si="8"/>
        <v>0</v>
      </c>
      <c r="M44" s="16">
        <v>0</v>
      </c>
      <c r="N44" s="16">
        <v>0</v>
      </c>
      <c r="O44" s="30">
        <f t="shared" si="5"/>
        <v>0</v>
      </c>
      <c r="P44" s="24" t="s">
        <v>295</v>
      </c>
      <c r="Q44" s="15" t="s">
        <v>296</v>
      </c>
      <c r="R44" s="16">
        <v>0</v>
      </c>
      <c r="S44" s="31">
        <v>0</v>
      </c>
      <c r="T44" s="16">
        <v>0</v>
      </c>
      <c r="U44" s="30">
        <f t="shared" si="1"/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31">
        <v>0</v>
      </c>
      <c r="AC44" s="16">
        <v>0</v>
      </c>
      <c r="AD44" s="96" t="s">
        <v>297</v>
      </c>
      <c r="AE44" s="97"/>
      <c r="AF44" s="30">
        <f t="shared" si="2"/>
        <v>0</v>
      </c>
      <c r="AG44" s="16">
        <v>0</v>
      </c>
      <c r="AH44" s="16">
        <v>0</v>
      </c>
      <c r="AI44" s="16"/>
      <c r="AJ44" s="16">
        <v>0</v>
      </c>
      <c r="AK44" s="25">
        <v>0</v>
      </c>
      <c r="AL44" s="25">
        <f t="shared" si="6"/>
        <v>0</v>
      </c>
      <c r="AM44" s="16">
        <v>0</v>
      </c>
      <c r="AN44" s="16">
        <v>0</v>
      </c>
      <c r="AO44" s="16">
        <v>0</v>
      </c>
      <c r="AP44" s="16">
        <v>0</v>
      </c>
      <c r="AQ44" s="16">
        <v>0</v>
      </c>
      <c r="AR44" s="30">
        <v>0</v>
      </c>
      <c r="AS44" s="30">
        <v>0</v>
      </c>
      <c r="AT44" s="30">
        <v>0</v>
      </c>
      <c r="AU44" s="25">
        <v>0</v>
      </c>
      <c r="AV44" s="25">
        <v>0</v>
      </c>
      <c r="AW44" s="25">
        <v>0</v>
      </c>
      <c r="AX44" s="30">
        <f t="shared" si="7"/>
        <v>0</v>
      </c>
    </row>
    <row r="45" spans="1:50" ht="12">
      <c r="A45" s="16">
        <v>37</v>
      </c>
      <c r="B45" s="96" t="s">
        <v>67</v>
      </c>
      <c r="C45" s="97"/>
      <c r="D45" s="2">
        <v>901.3</v>
      </c>
      <c r="E45" s="19">
        <f t="shared" si="0"/>
        <v>0</v>
      </c>
      <c r="F45" s="20">
        <v>0</v>
      </c>
      <c r="G45" s="21">
        <v>0</v>
      </c>
      <c r="H45" s="21">
        <v>0</v>
      </c>
      <c r="I45" s="30">
        <f t="shared" si="3"/>
        <v>0</v>
      </c>
      <c r="J45" s="31">
        <v>0</v>
      </c>
      <c r="K45" s="16">
        <v>0</v>
      </c>
      <c r="L45" s="30">
        <f t="shared" si="8"/>
        <v>0</v>
      </c>
      <c r="M45" s="16">
        <v>0</v>
      </c>
      <c r="N45" s="16">
        <v>0</v>
      </c>
      <c r="O45" s="30">
        <f t="shared" si="5"/>
        <v>0</v>
      </c>
      <c r="P45" s="24" t="s">
        <v>67</v>
      </c>
      <c r="Q45" s="24" t="s">
        <v>298</v>
      </c>
      <c r="R45" s="16">
        <v>0</v>
      </c>
      <c r="S45" s="31">
        <v>0</v>
      </c>
      <c r="T45" s="16">
        <v>0</v>
      </c>
      <c r="U45" s="30">
        <f t="shared" si="1"/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31">
        <v>0</v>
      </c>
      <c r="AC45" s="16">
        <v>0</v>
      </c>
      <c r="AD45" s="96" t="s">
        <v>299</v>
      </c>
      <c r="AE45" s="97"/>
      <c r="AF45" s="30">
        <f t="shared" si="2"/>
        <v>0</v>
      </c>
      <c r="AG45" s="16">
        <v>0</v>
      </c>
      <c r="AH45" s="16">
        <v>0</v>
      </c>
      <c r="AI45" s="16"/>
      <c r="AJ45" s="16">
        <v>0</v>
      </c>
      <c r="AK45" s="25">
        <v>0</v>
      </c>
      <c r="AL45" s="25">
        <f t="shared" si="6"/>
        <v>0</v>
      </c>
      <c r="AM45" s="16">
        <v>0</v>
      </c>
      <c r="AN45" s="16">
        <v>0</v>
      </c>
      <c r="AO45" s="16">
        <v>0</v>
      </c>
      <c r="AP45" s="16">
        <v>0</v>
      </c>
      <c r="AQ45" s="16">
        <v>0</v>
      </c>
      <c r="AR45" s="30">
        <v>0</v>
      </c>
      <c r="AS45" s="30">
        <v>0</v>
      </c>
      <c r="AT45" s="30">
        <v>0</v>
      </c>
      <c r="AU45" s="25">
        <v>0</v>
      </c>
      <c r="AV45" s="25">
        <v>0</v>
      </c>
      <c r="AW45" s="25">
        <v>0</v>
      </c>
      <c r="AX45" s="30">
        <f t="shared" si="7"/>
        <v>0</v>
      </c>
    </row>
    <row r="46" spans="1:50" ht="12">
      <c r="A46" s="16">
        <v>38</v>
      </c>
      <c r="B46" s="96" t="s">
        <v>69</v>
      </c>
      <c r="C46" s="97"/>
      <c r="D46" s="2">
        <v>2927.14</v>
      </c>
      <c r="E46" s="19">
        <f t="shared" si="0"/>
        <v>0</v>
      </c>
      <c r="F46" s="20">
        <v>0</v>
      </c>
      <c r="G46" s="21">
        <v>0</v>
      </c>
      <c r="H46" s="21">
        <v>0</v>
      </c>
      <c r="I46" s="30">
        <f t="shared" si="3"/>
        <v>0</v>
      </c>
      <c r="J46" s="31">
        <v>0</v>
      </c>
      <c r="K46" s="16">
        <v>0</v>
      </c>
      <c r="L46" s="30">
        <f t="shared" si="8"/>
        <v>0</v>
      </c>
      <c r="M46" s="16">
        <v>0</v>
      </c>
      <c r="N46" s="16">
        <v>0</v>
      </c>
      <c r="O46" s="30">
        <f t="shared" si="5"/>
        <v>0</v>
      </c>
      <c r="P46" s="96" t="s">
        <v>300</v>
      </c>
      <c r="Q46" s="97"/>
      <c r="R46" s="16">
        <v>0</v>
      </c>
      <c r="S46" s="31">
        <v>0</v>
      </c>
      <c r="T46" s="16">
        <v>0</v>
      </c>
      <c r="U46" s="30">
        <f t="shared" si="1"/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31">
        <v>0</v>
      </c>
      <c r="AC46" s="16">
        <v>0</v>
      </c>
      <c r="AD46" s="96" t="s">
        <v>300</v>
      </c>
      <c r="AE46" s="97"/>
      <c r="AF46" s="30">
        <f t="shared" si="2"/>
        <v>0</v>
      </c>
      <c r="AG46" s="16">
        <v>0</v>
      </c>
      <c r="AH46" s="16">
        <v>0</v>
      </c>
      <c r="AI46" s="16"/>
      <c r="AJ46" s="16">
        <v>0</v>
      </c>
      <c r="AK46" s="25">
        <v>0</v>
      </c>
      <c r="AL46" s="25">
        <f t="shared" si="6"/>
        <v>0</v>
      </c>
      <c r="AM46" s="16">
        <v>0</v>
      </c>
      <c r="AN46" s="16">
        <v>0</v>
      </c>
      <c r="AO46" s="16">
        <v>0</v>
      </c>
      <c r="AP46" s="16">
        <v>0</v>
      </c>
      <c r="AQ46" s="16">
        <v>0</v>
      </c>
      <c r="AR46" s="30">
        <v>0</v>
      </c>
      <c r="AS46" s="30">
        <v>0</v>
      </c>
      <c r="AT46" s="30">
        <v>0</v>
      </c>
      <c r="AU46" s="25">
        <v>0</v>
      </c>
      <c r="AV46" s="25">
        <v>0</v>
      </c>
      <c r="AW46" s="25">
        <v>0</v>
      </c>
      <c r="AX46" s="30">
        <f t="shared" si="7"/>
        <v>0</v>
      </c>
    </row>
    <row r="47" spans="1:50" ht="12">
      <c r="A47" s="16">
        <v>39</v>
      </c>
      <c r="B47" s="96" t="s">
        <v>71</v>
      </c>
      <c r="C47" s="97"/>
      <c r="D47" s="2">
        <v>2881.43</v>
      </c>
      <c r="E47" s="19">
        <f t="shared" si="0"/>
        <v>0</v>
      </c>
      <c r="F47" s="20">
        <v>0</v>
      </c>
      <c r="G47" s="21">
        <v>0</v>
      </c>
      <c r="H47" s="21">
        <v>0</v>
      </c>
      <c r="I47" s="30">
        <f t="shared" si="3"/>
        <v>0</v>
      </c>
      <c r="J47" s="31">
        <v>0</v>
      </c>
      <c r="K47" s="16">
        <v>0</v>
      </c>
      <c r="L47" s="30">
        <f t="shared" si="8"/>
        <v>0</v>
      </c>
      <c r="M47" s="16">
        <v>0</v>
      </c>
      <c r="N47" s="16">
        <v>0</v>
      </c>
      <c r="O47" s="30">
        <f t="shared" si="5"/>
        <v>0</v>
      </c>
      <c r="P47" s="96" t="s">
        <v>301</v>
      </c>
      <c r="Q47" s="97"/>
      <c r="R47" s="16">
        <v>0</v>
      </c>
      <c r="S47" s="31">
        <v>0</v>
      </c>
      <c r="T47" s="16">
        <v>0</v>
      </c>
      <c r="U47" s="30">
        <f t="shared" si="1"/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31">
        <v>0</v>
      </c>
      <c r="AC47" s="16">
        <v>0</v>
      </c>
      <c r="AD47" s="96" t="s">
        <v>301</v>
      </c>
      <c r="AE47" s="97"/>
      <c r="AF47" s="30">
        <f t="shared" si="2"/>
        <v>0</v>
      </c>
      <c r="AG47" s="16">
        <v>0</v>
      </c>
      <c r="AH47" s="16">
        <v>0</v>
      </c>
      <c r="AI47" s="16"/>
      <c r="AJ47" s="16">
        <v>0</v>
      </c>
      <c r="AK47" s="25">
        <v>0</v>
      </c>
      <c r="AL47" s="25">
        <f t="shared" si="6"/>
        <v>0</v>
      </c>
      <c r="AM47" s="16">
        <v>0</v>
      </c>
      <c r="AN47" s="16">
        <v>0</v>
      </c>
      <c r="AO47" s="16">
        <v>0</v>
      </c>
      <c r="AP47" s="16">
        <v>0</v>
      </c>
      <c r="AQ47" s="16">
        <v>0</v>
      </c>
      <c r="AR47" s="30">
        <v>0</v>
      </c>
      <c r="AS47" s="30">
        <v>0</v>
      </c>
      <c r="AT47" s="30">
        <v>0</v>
      </c>
      <c r="AU47" s="25">
        <v>0</v>
      </c>
      <c r="AV47" s="25">
        <v>0</v>
      </c>
      <c r="AW47" s="25">
        <v>0</v>
      </c>
      <c r="AX47" s="30">
        <f t="shared" si="7"/>
        <v>0</v>
      </c>
    </row>
    <row r="48" spans="1:50" ht="12">
      <c r="A48" s="16">
        <v>40</v>
      </c>
      <c r="B48" s="96" t="s">
        <v>73</v>
      </c>
      <c r="C48" s="97"/>
      <c r="D48" s="2">
        <v>628.63</v>
      </c>
      <c r="E48" s="19">
        <f t="shared" si="0"/>
        <v>0</v>
      </c>
      <c r="F48" s="20">
        <v>0</v>
      </c>
      <c r="G48" s="21">
        <v>0</v>
      </c>
      <c r="H48" s="21">
        <v>0</v>
      </c>
      <c r="I48" s="30">
        <f t="shared" si="3"/>
        <v>0</v>
      </c>
      <c r="J48" s="31">
        <v>0</v>
      </c>
      <c r="K48" s="16">
        <v>0</v>
      </c>
      <c r="L48" s="30">
        <f t="shared" si="8"/>
        <v>0</v>
      </c>
      <c r="M48" s="16">
        <v>0</v>
      </c>
      <c r="N48" s="16">
        <v>0</v>
      </c>
      <c r="O48" s="30">
        <f t="shared" si="5"/>
        <v>0</v>
      </c>
      <c r="P48" s="96" t="s">
        <v>302</v>
      </c>
      <c r="Q48" s="97"/>
      <c r="R48" s="16">
        <v>0</v>
      </c>
      <c r="S48" s="31">
        <v>0</v>
      </c>
      <c r="T48" s="16">
        <v>0</v>
      </c>
      <c r="U48" s="30">
        <f t="shared" si="1"/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31">
        <v>0</v>
      </c>
      <c r="AC48" s="16">
        <v>0</v>
      </c>
      <c r="AD48" s="96" t="s">
        <v>302</v>
      </c>
      <c r="AE48" s="97"/>
      <c r="AF48" s="30">
        <f t="shared" si="2"/>
        <v>0</v>
      </c>
      <c r="AG48" s="16">
        <v>0</v>
      </c>
      <c r="AH48" s="16">
        <v>0</v>
      </c>
      <c r="AI48" s="16"/>
      <c r="AJ48" s="16">
        <v>0</v>
      </c>
      <c r="AK48" s="25">
        <v>0</v>
      </c>
      <c r="AL48" s="25">
        <f t="shared" si="6"/>
        <v>0</v>
      </c>
      <c r="AM48" s="16">
        <v>0</v>
      </c>
      <c r="AN48" s="16">
        <v>0</v>
      </c>
      <c r="AO48" s="16">
        <v>0</v>
      </c>
      <c r="AP48" s="16">
        <v>0</v>
      </c>
      <c r="AQ48" s="16">
        <v>0</v>
      </c>
      <c r="AR48" s="30">
        <v>0</v>
      </c>
      <c r="AS48" s="30">
        <v>0</v>
      </c>
      <c r="AT48" s="30">
        <v>0</v>
      </c>
      <c r="AU48" s="25">
        <v>0</v>
      </c>
      <c r="AV48" s="25">
        <v>0</v>
      </c>
      <c r="AW48" s="25">
        <v>0</v>
      </c>
      <c r="AX48" s="30">
        <f t="shared" si="7"/>
        <v>0</v>
      </c>
    </row>
    <row r="49" spans="1:50" ht="12">
      <c r="A49" s="16">
        <v>41</v>
      </c>
      <c r="B49" s="96" t="s">
        <v>75</v>
      </c>
      <c r="C49" s="97"/>
      <c r="D49" s="2">
        <v>4452.8</v>
      </c>
      <c r="E49" s="19">
        <f t="shared" si="0"/>
        <v>0</v>
      </c>
      <c r="F49" s="20">
        <v>0</v>
      </c>
      <c r="G49" s="21">
        <v>0</v>
      </c>
      <c r="H49" s="21">
        <v>0</v>
      </c>
      <c r="I49" s="30">
        <f t="shared" si="3"/>
        <v>0</v>
      </c>
      <c r="J49" s="31">
        <v>0</v>
      </c>
      <c r="K49" s="16">
        <v>0</v>
      </c>
      <c r="L49" s="30">
        <f t="shared" si="8"/>
        <v>0</v>
      </c>
      <c r="M49" s="16">
        <v>0</v>
      </c>
      <c r="N49" s="16">
        <v>0</v>
      </c>
      <c r="O49" s="30">
        <f t="shared" si="5"/>
        <v>0</v>
      </c>
      <c r="P49" s="96" t="s">
        <v>303</v>
      </c>
      <c r="Q49" s="97"/>
      <c r="R49" s="16">
        <v>0</v>
      </c>
      <c r="S49" s="31">
        <v>0</v>
      </c>
      <c r="T49" s="16">
        <v>0</v>
      </c>
      <c r="U49" s="30">
        <f t="shared" si="1"/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31">
        <v>0</v>
      </c>
      <c r="AC49" s="16">
        <v>0</v>
      </c>
      <c r="AD49" s="96" t="s">
        <v>303</v>
      </c>
      <c r="AE49" s="97"/>
      <c r="AF49" s="30">
        <f t="shared" si="2"/>
        <v>0</v>
      </c>
      <c r="AG49" s="16">
        <v>0</v>
      </c>
      <c r="AH49" s="16">
        <v>0</v>
      </c>
      <c r="AI49" s="16"/>
      <c r="AJ49" s="16">
        <v>0</v>
      </c>
      <c r="AK49" s="25">
        <v>0</v>
      </c>
      <c r="AL49" s="25">
        <f t="shared" si="6"/>
        <v>0</v>
      </c>
      <c r="AM49" s="16">
        <v>0</v>
      </c>
      <c r="AN49" s="16">
        <v>0</v>
      </c>
      <c r="AO49" s="16">
        <v>0</v>
      </c>
      <c r="AP49" s="16">
        <v>0</v>
      </c>
      <c r="AQ49" s="16">
        <v>0</v>
      </c>
      <c r="AR49" s="30">
        <v>0</v>
      </c>
      <c r="AS49" s="30">
        <v>0</v>
      </c>
      <c r="AT49" s="30">
        <v>0</v>
      </c>
      <c r="AU49" s="25">
        <v>0</v>
      </c>
      <c r="AV49" s="25">
        <v>0</v>
      </c>
      <c r="AW49" s="25">
        <v>0</v>
      </c>
      <c r="AX49" s="30">
        <f t="shared" si="7"/>
        <v>0</v>
      </c>
    </row>
    <row r="50" spans="1:50" ht="12">
      <c r="A50" s="16">
        <v>42</v>
      </c>
      <c r="B50" s="96" t="s">
        <v>77</v>
      </c>
      <c r="C50" s="97"/>
      <c r="D50" s="2">
        <v>2591.4</v>
      </c>
      <c r="E50" s="19">
        <f t="shared" si="0"/>
        <v>0</v>
      </c>
      <c r="F50" s="20">
        <v>0</v>
      </c>
      <c r="G50" s="21">
        <v>0</v>
      </c>
      <c r="H50" s="21">
        <v>0</v>
      </c>
      <c r="I50" s="30">
        <f t="shared" si="3"/>
        <v>0</v>
      </c>
      <c r="J50" s="31">
        <v>0</v>
      </c>
      <c r="K50" s="16">
        <v>0</v>
      </c>
      <c r="L50" s="30">
        <f t="shared" si="8"/>
        <v>0</v>
      </c>
      <c r="M50" s="16">
        <v>0</v>
      </c>
      <c r="N50" s="16">
        <v>0</v>
      </c>
      <c r="O50" s="30">
        <f t="shared" si="5"/>
        <v>0</v>
      </c>
      <c r="P50" s="96" t="s">
        <v>304</v>
      </c>
      <c r="Q50" s="97"/>
      <c r="R50" s="16">
        <v>0</v>
      </c>
      <c r="S50" s="31">
        <v>0</v>
      </c>
      <c r="T50" s="16">
        <v>0</v>
      </c>
      <c r="U50" s="30">
        <f t="shared" si="1"/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31">
        <v>0</v>
      </c>
      <c r="AC50" s="16">
        <v>0</v>
      </c>
      <c r="AD50" s="96" t="s">
        <v>304</v>
      </c>
      <c r="AE50" s="97"/>
      <c r="AF50" s="30">
        <f t="shared" si="2"/>
        <v>0</v>
      </c>
      <c r="AG50" s="16">
        <v>0</v>
      </c>
      <c r="AH50" s="16">
        <v>0</v>
      </c>
      <c r="AI50" s="16"/>
      <c r="AJ50" s="16">
        <v>0</v>
      </c>
      <c r="AK50" s="25">
        <v>0</v>
      </c>
      <c r="AL50" s="25">
        <f t="shared" si="6"/>
        <v>0</v>
      </c>
      <c r="AM50" s="16">
        <v>0</v>
      </c>
      <c r="AN50" s="16">
        <v>0</v>
      </c>
      <c r="AO50" s="16">
        <v>0</v>
      </c>
      <c r="AP50" s="16">
        <v>0</v>
      </c>
      <c r="AQ50" s="16">
        <v>0</v>
      </c>
      <c r="AR50" s="30">
        <v>0</v>
      </c>
      <c r="AS50" s="30">
        <v>0</v>
      </c>
      <c r="AT50" s="30">
        <v>0</v>
      </c>
      <c r="AU50" s="25">
        <v>0</v>
      </c>
      <c r="AV50" s="25">
        <v>0</v>
      </c>
      <c r="AW50" s="25">
        <v>0</v>
      </c>
      <c r="AX50" s="30">
        <f t="shared" si="7"/>
        <v>0</v>
      </c>
    </row>
    <row r="51" spans="1:50" ht="12">
      <c r="A51" s="16">
        <v>43</v>
      </c>
      <c r="B51" s="96" t="s">
        <v>79</v>
      </c>
      <c r="C51" s="97"/>
      <c r="D51" s="2">
        <v>2517.04</v>
      </c>
      <c r="E51" s="19">
        <f t="shared" si="0"/>
        <v>0</v>
      </c>
      <c r="F51" s="20">
        <v>0</v>
      </c>
      <c r="G51" s="21">
        <v>0</v>
      </c>
      <c r="H51" s="21">
        <v>0</v>
      </c>
      <c r="I51" s="30">
        <f t="shared" si="3"/>
        <v>0</v>
      </c>
      <c r="J51" s="31">
        <v>0</v>
      </c>
      <c r="K51" s="16">
        <v>0</v>
      </c>
      <c r="L51" s="30">
        <f t="shared" si="8"/>
        <v>0</v>
      </c>
      <c r="M51" s="16">
        <v>0</v>
      </c>
      <c r="N51" s="16">
        <v>0</v>
      </c>
      <c r="O51" s="30">
        <f t="shared" si="5"/>
        <v>0</v>
      </c>
      <c r="P51" s="96" t="s">
        <v>305</v>
      </c>
      <c r="Q51" s="97"/>
      <c r="R51" s="16">
        <v>0</v>
      </c>
      <c r="S51" s="31">
        <v>0</v>
      </c>
      <c r="T51" s="16">
        <v>0</v>
      </c>
      <c r="U51" s="30">
        <f t="shared" si="1"/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31">
        <v>0</v>
      </c>
      <c r="AC51" s="16">
        <v>0</v>
      </c>
      <c r="AD51" s="96" t="s">
        <v>305</v>
      </c>
      <c r="AE51" s="97"/>
      <c r="AF51" s="30">
        <f t="shared" si="2"/>
        <v>0</v>
      </c>
      <c r="AG51" s="16">
        <v>0</v>
      </c>
      <c r="AH51" s="16">
        <v>0</v>
      </c>
      <c r="AI51" s="16"/>
      <c r="AJ51" s="16">
        <v>0</v>
      </c>
      <c r="AK51" s="25">
        <v>0</v>
      </c>
      <c r="AL51" s="25">
        <f t="shared" si="6"/>
        <v>0</v>
      </c>
      <c r="AM51" s="16">
        <v>0</v>
      </c>
      <c r="AN51" s="16">
        <v>0</v>
      </c>
      <c r="AO51" s="16">
        <v>0</v>
      </c>
      <c r="AP51" s="16">
        <v>0</v>
      </c>
      <c r="AQ51" s="16">
        <v>0</v>
      </c>
      <c r="AR51" s="30">
        <v>0</v>
      </c>
      <c r="AS51" s="30">
        <v>0</v>
      </c>
      <c r="AT51" s="30">
        <v>0</v>
      </c>
      <c r="AU51" s="25">
        <v>0</v>
      </c>
      <c r="AV51" s="25">
        <v>0</v>
      </c>
      <c r="AW51" s="25">
        <v>0</v>
      </c>
      <c r="AX51" s="30">
        <f t="shared" si="7"/>
        <v>0</v>
      </c>
    </row>
    <row r="52" spans="1:50" ht="12">
      <c r="A52" s="16">
        <v>44</v>
      </c>
      <c r="B52" s="96" t="s">
        <v>81</v>
      </c>
      <c r="C52" s="97"/>
      <c r="D52" s="2">
        <v>4513.48</v>
      </c>
      <c r="E52" s="19">
        <f t="shared" si="0"/>
        <v>0</v>
      </c>
      <c r="F52" s="20">
        <v>0</v>
      </c>
      <c r="G52" s="21">
        <v>0</v>
      </c>
      <c r="H52" s="21">
        <v>0</v>
      </c>
      <c r="I52" s="30">
        <f t="shared" si="3"/>
        <v>0</v>
      </c>
      <c r="J52" s="31">
        <v>0</v>
      </c>
      <c r="K52" s="16">
        <v>0</v>
      </c>
      <c r="L52" s="30">
        <f t="shared" si="8"/>
        <v>0</v>
      </c>
      <c r="M52" s="16">
        <v>0</v>
      </c>
      <c r="N52" s="16">
        <v>0</v>
      </c>
      <c r="O52" s="30">
        <f t="shared" si="5"/>
        <v>0</v>
      </c>
      <c r="P52" s="96" t="s">
        <v>306</v>
      </c>
      <c r="Q52" s="97"/>
      <c r="R52" s="16">
        <v>0</v>
      </c>
      <c r="S52" s="31">
        <v>0</v>
      </c>
      <c r="T52" s="16">
        <v>0</v>
      </c>
      <c r="U52" s="30">
        <f t="shared" si="1"/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31">
        <v>0</v>
      </c>
      <c r="AC52" s="16">
        <v>0</v>
      </c>
      <c r="AD52" s="96" t="s">
        <v>306</v>
      </c>
      <c r="AE52" s="97"/>
      <c r="AF52" s="30">
        <f t="shared" si="2"/>
        <v>0</v>
      </c>
      <c r="AG52" s="16">
        <v>0</v>
      </c>
      <c r="AH52" s="16">
        <v>0</v>
      </c>
      <c r="AI52" s="16"/>
      <c r="AJ52" s="16">
        <v>0</v>
      </c>
      <c r="AK52" s="25">
        <v>0</v>
      </c>
      <c r="AL52" s="25">
        <f t="shared" si="6"/>
        <v>0</v>
      </c>
      <c r="AM52" s="16">
        <v>0</v>
      </c>
      <c r="AN52" s="16">
        <v>0</v>
      </c>
      <c r="AO52" s="16">
        <v>0</v>
      </c>
      <c r="AP52" s="16">
        <v>0</v>
      </c>
      <c r="AQ52" s="16">
        <v>0</v>
      </c>
      <c r="AR52" s="30">
        <v>0</v>
      </c>
      <c r="AS52" s="30">
        <v>0</v>
      </c>
      <c r="AT52" s="30">
        <v>0</v>
      </c>
      <c r="AU52" s="25">
        <v>0</v>
      </c>
      <c r="AV52" s="25">
        <v>0</v>
      </c>
      <c r="AW52" s="25">
        <v>0</v>
      </c>
      <c r="AX52" s="30">
        <f t="shared" si="7"/>
        <v>0</v>
      </c>
    </row>
    <row r="53" spans="1:50" ht="12">
      <c r="A53" s="16">
        <v>45</v>
      </c>
      <c r="B53" s="96" t="s">
        <v>83</v>
      </c>
      <c r="C53" s="97"/>
      <c r="D53" s="2">
        <v>2970.28</v>
      </c>
      <c r="E53" s="19">
        <f t="shared" si="0"/>
        <v>0</v>
      </c>
      <c r="F53" s="20">
        <v>0</v>
      </c>
      <c r="G53" s="21">
        <v>0</v>
      </c>
      <c r="H53" s="21">
        <v>0</v>
      </c>
      <c r="I53" s="30">
        <f t="shared" si="3"/>
        <v>0</v>
      </c>
      <c r="J53" s="31">
        <v>0</v>
      </c>
      <c r="K53" s="16">
        <v>0</v>
      </c>
      <c r="L53" s="30">
        <f t="shared" si="8"/>
        <v>0</v>
      </c>
      <c r="M53" s="16">
        <v>0</v>
      </c>
      <c r="N53" s="16">
        <v>0</v>
      </c>
      <c r="O53" s="30">
        <f t="shared" si="5"/>
        <v>0</v>
      </c>
      <c r="P53" s="96" t="s">
        <v>307</v>
      </c>
      <c r="Q53" s="97"/>
      <c r="R53" s="16">
        <v>0</v>
      </c>
      <c r="S53" s="31">
        <v>0</v>
      </c>
      <c r="T53" s="16">
        <v>0</v>
      </c>
      <c r="U53" s="30">
        <f t="shared" si="1"/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31">
        <v>0</v>
      </c>
      <c r="AC53" s="16">
        <v>0</v>
      </c>
      <c r="AD53" s="96" t="s">
        <v>307</v>
      </c>
      <c r="AE53" s="97"/>
      <c r="AF53" s="30">
        <f t="shared" si="2"/>
        <v>0</v>
      </c>
      <c r="AG53" s="16">
        <v>0</v>
      </c>
      <c r="AH53" s="16">
        <v>0</v>
      </c>
      <c r="AI53" s="16"/>
      <c r="AJ53" s="16">
        <v>0</v>
      </c>
      <c r="AK53" s="25">
        <v>0</v>
      </c>
      <c r="AL53" s="25">
        <f t="shared" si="6"/>
        <v>0</v>
      </c>
      <c r="AM53" s="16">
        <v>0</v>
      </c>
      <c r="AN53" s="16">
        <v>0</v>
      </c>
      <c r="AO53" s="16">
        <v>0</v>
      </c>
      <c r="AP53" s="16">
        <v>0</v>
      </c>
      <c r="AQ53" s="16">
        <v>0</v>
      </c>
      <c r="AR53" s="30">
        <v>0</v>
      </c>
      <c r="AS53" s="30">
        <v>0</v>
      </c>
      <c r="AT53" s="30">
        <v>0</v>
      </c>
      <c r="AU53" s="25">
        <v>0</v>
      </c>
      <c r="AV53" s="25">
        <v>0</v>
      </c>
      <c r="AW53" s="25">
        <v>0</v>
      </c>
      <c r="AX53" s="30">
        <f t="shared" si="7"/>
        <v>0</v>
      </c>
    </row>
    <row r="54" spans="1:50" ht="12">
      <c r="A54" s="16">
        <v>46</v>
      </c>
      <c r="B54" s="96" t="s">
        <v>85</v>
      </c>
      <c r="C54" s="97"/>
      <c r="D54" s="2">
        <v>4959.94</v>
      </c>
      <c r="E54" s="19">
        <f t="shared" si="0"/>
        <v>0</v>
      </c>
      <c r="F54" s="20">
        <v>0</v>
      </c>
      <c r="G54" s="21">
        <v>0</v>
      </c>
      <c r="H54" s="21">
        <v>0</v>
      </c>
      <c r="I54" s="30">
        <f t="shared" si="3"/>
        <v>0</v>
      </c>
      <c r="J54" s="31">
        <v>0</v>
      </c>
      <c r="K54" s="16">
        <v>0</v>
      </c>
      <c r="L54" s="30">
        <f t="shared" si="8"/>
        <v>0</v>
      </c>
      <c r="M54" s="16">
        <v>0</v>
      </c>
      <c r="N54" s="16">
        <v>0</v>
      </c>
      <c r="O54" s="30">
        <f t="shared" si="5"/>
        <v>0</v>
      </c>
      <c r="P54" s="96" t="s">
        <v>308</v>
      </c>
      <c r="Q54" s="97"/>
      <c r="R54" s="16">
        <v>0</v>
      </c>
      <c r="S54" s="31">
        <v>0</v>
      </c>
      <c r="T54" s="16">
        <v>0</v>
      </c>
      <c r="U54" s="30">
        <f t="shared" si="1"/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31">
        <v>0</v>
      </c>
      <c r="AC54" s="16">
        <v>0</v>
      </c>
      <c r="AD54" s="96" t="s">
        <v>308</v>
      </c>
      <c r="AE54" s="97"/>
      <c r="AF54" s="30">
        <f t="shared" si="2"/>
        <v>0</v>
      </c>
      <c r="AG54" s="16">
        <v>0</v>
      </c>
      <c r="AH54" s="16">
        <v>0</v>
      </c>
      <c r="AI54" s="16"/>
      <c r="AJ54" s="16">
        <v>0</v>
      </c>
      <c r="AK54" s="25">
        <v>0</v>
      </c>
      <c r="AL54" s="25">
        <f t="shared" si="6"/>
        <v>0</v>
      </c>
      <c r="AM54" s="16">
        <v>0</v>
      </c>
      <c r="AN54" s="16">
        <v>0</v>
      </c>
      <c r="AO54" s="16">
        <v>0</v>
      </c>
      <c r="AP54" s="16">
        <v>0</v>
      </c>
      <c r="AQ54" s="16">
        <v>0</v>
      </c>
      <c r="AR54" s="30">
        <v>0</v>
      </c>
      <c r="AS54" s="30">
        <v>0</v>
      </c>
      <c r="AT54" s="30">
        <v>0</v>
      </c>
      <c r="AU54" s="25">
        <v>0</v>
      </c>
      <c r="AV54" s="25">
        <v>0</v>
      </c>
      <c r="AW54" s="25">
        <v>0</v>
      </c>
      <c r="AX54" s="30">
        <f t="shared" si="7"/>
        <v>0</v>
      </c>
    </row>
    <row r="55" spans="1:50" ht="12">
      <c r="A55" s="16">
        <v>47</v>
      </c>
      <c r="B55" s="96" t="s">
        <v>87</v>
      </c>
      <c r="C55" s="97"/>
      <c r="D55" s="2">
        <v>4346.89</v>
      </c>
      <c r="E55" s="19">
        <f t="shared" si="0"/>
        <v>0</v>
      </c>
      <c r="F55" s="20">
        <v>0</v>
      </c>
      <c r="G55" s="21">
        <v>0</v>
      </c>
      <c r="H55" s="21">
        <v>0</v>
      </c>
      <c r="I55" s="30">
        <f t="shared" si="3"/>
        <v>0</v>
      </c>
      <c r="J55" s="31">
        <v>0</v>
      </c>
      <c r="K55" s="16">
        <v>0</v>
      </c>
      <c r="L55" s="30">
        <f t="shared" si="8"/>
        <v>0</v>
      </c>
      <c r="M55" s="16">
        <v>0</v>
      </c>
      <c r="N55" s="16">
        <v>0</v>
      </c>
      <c r="O55" s="30">
        <f t="shared" si="5"/>
        <v>0</v>
      </c>
      <c r="P55" s="96" t="s">
        <v>309</v>
      </c>
      <c r="Q55" s="97"/>
      <c r="R55" s="16">
        <v>0</v>
      </c>
      <c r="S55" s="31">
        <v>0</v>
      </c>
      <c r="T55" s="16">
        <v>0</v>
      </c>
      <c r="U55" s="30">
        <f t="shared" si="1"/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31">
        <v>0</v>
      </c>
      <c r="AC55" s="16">
        <v>0</v>
      </c>
      <c r="AD55" s="96" t="s">
        <v>309</v>
      </c>
      <c r="AE55" s="97"/>
      <c r="AF55" s="30">
        <f t="shared" si="2"/>
        <v>0</v>
      </c>
      <c r="AG55" s="16">
        <v>0</v>
      </c>
      <c r="AH55" s="16">
        <v>0</v>
      </c>
      <c r="AI55" s="16"/>
      <c r="AJ55" s="16">
        <v>0</v>
      </c>
      <c r="AK55" s="25">
        <v>0</v>
      </c>
      <c r="AL55" s="25">
        <f t="shared" si="6"/>
        <v>0</v>
      </c>
      <c r="AM55" s="16">
        <v>0</v>
      </c>
      <c r="AN55" s="16">
        <v>0</v>
      </c>
      <c r="AO55" s="16">
        <v>0</v>
      </c>
      <c r="AP55" s="16">
        <v>0</v>
      </c>
      <c r="AQ55" s="16">
        <v>0</v>
      </c>
      <c r="AR55" s="30">
        <v>0</v>
      </c>
      <c r="AS55" s="30">
        <v>0</v>
      </c>
      <c r="AT55" s="30">
        <v>0</v>
      </c>
      <c r="AU55" s="25">
        <v>0</v>
      </c>
      <c r="AV55" s="25">
        <v>0</v>
      </c>
      <c r="AW55" s="25">
        <v>0</v>
      </c>
      <c r="AX55" s="30">
        <f t="shared" si="7"/>
        <v>0</v>
      </c>
    </row>
    <row r="56" spans="1:50" ht="12">
      <c r="A56" s="16">
        <v>48</v>
      </c>
      <c r="B56" s="96" t="s">
        <v>89</v>
      </c>
      <c r="C56" s="97"/>
      <c r="D56" s="2">
        <v>5067.5</v>
      </c>
      <c r="E56" s="19">
        <f t="shared" si="0"/>
        <v>0</v>
      </c>
      <c r="F56" s="20">
        <v>0</v>
      </c>
      <c r="G56" s="21">
        <v>0</v>
      </c>
      <c r="H56" s="21">
        <v>0</v>
      </c>
      <c r="I56" s="30">
        <f t="shared" si="3"/>
        <v>0</v>
      </c>
      <c r="J56" s="31">
        <v>0</v>
      </c>
      <c r="K56" s="16">
        <v>0</v>
      </c>
      <c r="L56" s="30">
        <f t="shared" si="8"/>
        <v>0</v>
      </c>
      <c r="M56" s="16">
        <v>0</v>
      </c>
      <c r="N56" s="16">
        <v>0</v>
      </c>
      <c r="O56" s="30">
        <f t="shared" si="5"/>
        <v>0</v>
      </c>
      <c r="P56" s="96" t="s">
        <v>310</v>
      </c>
      <c r="Q56" s="97"/>
      <c r="R56" s="16">
        <v>0</v>
      </c>
      <c r="S56" s="31">
        <v>0</v>
      </c>
      <c r="T56" s="16">
        <v>0</v>
      </c>
      <c r="U56" s="30">
        <f t="shared" si="1"/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31">
        <v>0</v>
      </c>
      <c r="AC56" s="16">
        <v>0</v>
      </c>
      <c r="AD56" s="96" t="s">
        <v>310</v>
      </c>
      <c r="AE56" s="97"/>
      <c r="AF56" s="30">
        <f t="shared" si="2"/>
        <v>0</v>
      </c>
      <c r="AG56" s="16">
        <v>0</v>
      </c>
      <c r="AH56" s="16">
        <v>0</v>
      </c>
      <c r="AI56" s="16"/>
      <c r="AJ56" s="16">
        <v>0</v>
      </c>
      <c r="AK56" s="25">
        <v>0</v>
      </c>
      <c r="AL56" s="25">
        <f t="shared" si="6"/>
        <v>0</v>
      </c>
      <c r="AM56" s="16">
        <v>0</v>
      </c>
      <c r="AN56" s="16">
        <v>0</v>
      </c>
      <c r="AO56" s="16">
        <v>0</v>
      </c>
      <c r="AP56" s="16">
        <v>0</v>
      </c>
      <c r="AQ56" s="16">
        <v>0</v>
      </c>
      <c r="AR56" s="30">
        <v>0</v>
      </c>
      <c r="AS56" s="30">
        <v>0</v>
      </c>
      <c r="AT56" s="30">
        <v>0</v>
      </c>
      <c r="AU56" s="25">
        <v>0</v>
      </c>
      <c r="AV56" s="25">
        <v>0</v>
      </c>
      <c r="AW56" s="25">
        <v>0</v>
      </c>
      <c r="AX56" s="30">
        <f t="shared" si="7"/>
        <v>0</v>
      </c>
    </row>
    <row r="57" spans="1:50" ht="12">
      <c r="A57" s="16">
        <v>49</v>
      </c>
      <c r="B57" s="96" t="s">
        <v>91</v>
      </c>
      <c r="C57" s="97"/>
      <c r="D57" s="2">
        <v>3639.7</v>
      </c>
      <c r="E57" s="19">
        <f t="shared" si="0"/>
        <v>0</v>
      </c>
      <c r="F57" s="20">
        <v>0</v>
      </c>
      <c r="G57" s="21">
        <v>0</v>
      </c>
      <c r="H57" s="21">
        <v>0</v>
      </c>
      <c r="I57" s="30">
        <f t="shared" si="3"/>
        <v>0</v>
      </c>
      <c r="J57" s="31">
        <v>0</v>
      </c>
      <c r="K57" s="16">
        <v>0</v>
      </c>
      <c r="L57" s="30">
        <f t="shared" si="8"/>
        <v>0</v>
      </c>
      <c r="M57" s="16">
        <v>0</v>
      </c>
      <c r="N57" s="16">
        <v>0</v>
      </c>
      <c r="O57" s="30">
        <f t="shared" si="5"/>
        <v>0</v>
      </c>
      <c r="P57" s="96" t="s">
        <v>311</v>
      </c>
      <c r="Q57" s="97"/>
      <c r="R57" s="16">
        <v>0</v>
      </c>
      <c r="S57" s="31">
        <v>0</v>
      </c>
      <c r="T57" s="16">
        <v>0</v>
      </c>
      <c r="U57" s="30">
        <f t="shared" si="1"/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31">
        <v>0</v>
      </c>
      <c r="AC57" s="16">
        <v>0</v>
      </c>
      <c r="AD57" s="96" t="s">
        <v>311</v>
      </c>
      <c r="AE57" s="97"/>
      <c r="AF57" s="30">
        <f t="shared" si="2"/>
        <v>0</v>
      </c>
      <c r="AG57" s="16">
        <v>0</v>
      </c>
      <c r="AH57" s="16">
        <v>0</v>
      </c>
      <c r="AI57" s="16"/>
      <c r="AJ57" s="16">
        <v>0</v>
      </c>
      <c r="AK57" s="25">
        <v>0</v>
      </c>
      <c r="AL57" s="25">
        <f t="shared" si="6"/>
        <v>0</v>
      </c>
      <c r="AM57" s="16">
        <v>0</v>
      </c>
      <c r="AN57" s="16">
        <v>0</v>
      </c>
      <c r="AO57" s="16">
        <v>0</v>
      </c>
      <c r="AP57" s="16">
        <v>0</v>
      </c>
      <c r="AQ57" s="16">
        <v>0</v>
      </c>
      <c r="AR57" s="30">
        <v>0</v>
      </c>
      <c r="AS57" s="30">
        <v>0</v>
      </c>
      <c r="AT57" s="30">
        <v>0</v>
      </c>
      <c r="AU57" s="25">
        <v>0</v>
      </c>
      <c r="AV57" s="25">
        <v>0</v>
      </c>
      <c r="AW57" s="25">
        <v>0</v>
      </c>
      <c r="AX57" s="30">
        <f t="shared" si="7"/>
        <v>0</v>
      </c>
    </row>
    <row r="58" spans="1:50" ht="12">
      <c r="A58" s="16">
        <v>50</v>
      </c>
      <c r="B58" s="96" t="s">
        <v>93</v>
      </c>
      <c r="C58" s="97"/>
      <c r="D58" s="2">
        <v>5059</v>
      </c>
      <c r="E58" s="19">
        <f t="shared" si="0"/>
        <v>0</v>
      </c>
      <c r="F58" s="20">
        <v>0</v>
      </c>
      <c r="G58" s="21">
        <v>0</v>
      </c>
      <c r="H58" s="21">
        <v>0</v>
      </c>
      <c r="I58" s="30">
        <f t="shared" si="3"/>
        <v>0</v>
      </c>
      <c r="J58" s="31">
        <v>0</v>
      </c>
      <c r="K58" s="16">
        <v>0</v>
      </c>
      <c r="L58" s="30">
        <f t="shared" si="8"/>
        <v>0</v>
      </c>
      <c r="M58" s="16">
        <v>0</v>
      </c>
      <c r="N58" s="16">
        <v>0</v>
      </c>
      <c r="O58" s="30">
        <f t="shared" si="5"/>
        <v>0</v>
      </c>
      <c r="P58" s="96" t="s">
        <v>312</v>
      </c>
      <c r="Q58" s="97"/>
      <c r="R58" s="16">
        <v>0</v>
      </c>
      <c r="S58" s="31">
        <v>0</v>
      </c>
      <c r="T58" s="16">
        <v>0</v>
      </c>
      <c r="U58" s="30">
        <f t="shared" si="1"/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31">
        <v>0</v>
      </c>
      <c r="AC58" s="16">
        <v>0</v>
      </c>
      <c r="AD58" s="96" t="s">
        <v>312</v>
      </c>
      <c r="AE58" s="97"/>
      <c r="AF58" s="30">
        <f t="shared" si="2"/>
        <v>0</v>
      </c>
      <c r="AG58" s="16">
        <v>0</v>
      </c>
      <c r="AH58" s="16">
        <v>0</v>
      </c>
      <c r="AI58" s="16"/>
      <c r="AJ58" s="16">
        <v>0</v>
      </c>
      <c r="AK58" s="25">
        <v>0</v>
      </c>
      <c r="AL58" s="25">
        <f t="shared" si="6"/>
        <v>0</v>
      </c>
      <c r="AM58" s="16">
        <v>0</v>
      </c>
      <c r="AN58" s="16">
        <v>0</v>
      </c>
      <c r="AO58" s="16">
        <v>0</v>
      </c>
      <c r="AP58" s="16">
        <v>0</v>
      </c>
      <c r="AQ58" s="16">
        <v>0</v>
      </c>
      <c r="AR58" s="30">
        <v>0</v>
      </c>
      <c r="AS58" s="30">
        <v>0</v>
      </c>
      <c r="AT58" s="30">
        <v>0</v>
      </c>
      <c r="AU58" s="25">
        <v>0</v>
      </c>
      <c r="AV58" s="25">
        <v>0</v>
      </c>
      <c r="AW58" s="25">
        <v>0</v>
      </c>
      <c r="AX58" s="30">
        <f t="shared" si="7"/>
        <v>0</v>
      </c>
    </row>
    <row r="59" spans="1:50" ht="12">
      <c r="A59" s="16">
        <v>51</v>
      </c>
      <c r="B59" s="96" t="s">
        <v>95</v>
      </c>
      <c r="C59" s="97"/>
      <c r="D59" s="2">
        <v>4373.5</v>
      </c>
      <c r="E59" s="19">
        <f t="shared" si="0"/>
        <v>0</v>
      </c>
      <c r="F59" s="20">
        <v>0</v>
      </c>
      <c r="G59" s="21">
        <v>0</v>
      </c>
      <c r="H59" s="21">
        <v>0</v>
      </c>
      <c r="I59" s="30">
        <f t="shared" si="3"/>
        <v>0</v>
      </c>
      <c r="J59" s="31">
        <v>0</v>
      </c>
      <c r="K59" s="16">
        <v>0</v>
      </c>
      <c r="L59" s="30">
        <f t="shared" si="8"/>
        <v>0</v>
      </c>
      <c r="M59" s="16">
        <v>0</v>
      </c>
      <c r="N59" s="16">
        <v>0</v>
      </c>
      <c r="O59" s="30">
        <f t="shared" si="5"/>
        <v>0</v>
      </c>
      <c r="P59" s="96" t="s">
        <v>313</v>
      </c>
      <c r="Q59" s="97"/>
      <c r="R59" s="16">
        <v>0</v>
      </c>
      <c r="S59" s="31">
        <v>0</v>
      </c>
      <c r="T59" s="16">
        <v>0</v>
      </c>
      <c r="U59" s="30">
        <f t="shared" si="1"/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31">
        <v>0</v>
      </c>
      <c r="AC59" s="16">
        <v>0</v>
      </c>
      <c r="AD59" s="96" t="s">
        <v>313</v>
      </c>
      <c r="AE59" s="97"/>
      <c r="AF59" s="30">
        <f t="shared" si="2"/>
        <v>0</v>
      </c>
      <c r="AG59" s="16">
        <v>0</v>
      </c>
      <c r="AH59" s="16">
        <v>0</v>
      </c>
      <c r="AI59" s="16"/>
      <c r="AJ59" s="16">
        <v>0</v>
      </c>
      <c r="AK59" s="25">
        <v>0</v>
      </c>
      <c r="AL59" s="25">
        <f t="shared" si="6"/>
        <v>0</v>
      </c>
      <c r="AM59" s="16">
        <v>0</v>
      </c>
      <c r="AN59" s="16">
        <v>0</v>
      </c>
      <c r="AO59" s="16">
        <v>0</v>
      </c>
      <c r="AP59" s="16">
        <v>0</v>
      </c>
      <c r="AQ59" s="16">
        <v>0</v>
      </c>
      <c r="AR59" s="30">
        <v>0</v>
      </c>
      <c r="AS59" s="30">
        <v>0</v>
      </c>
      <c r="AT59" s="30">
        <v>0</v>
      </c>
      <c r="AU59" s="25">
        <v>0</v>
      </c>
      <c r="AV59" s="25">
        <v>0</v>
      </c>
      <c r="AW59" s="25">
        <v>0</v>
      </c>
      <c r="AX59" s="30">
        <f t="shared" si="7"/>
        <v>0</v>
      </c>
    </row>
    <row r="60" spans="1:50" ht="12" customHeight="1">
      <c r="A60" s="16">
        <v>52</v>
      </c>
      <c r="B60" s="96" t="s">
        <v>97</v>
      </c>
      <c r="C60" s="97"/>
      <c r="D60" s="2">
        <v>2475.8</v>
      </c>
      <c r="E60" s="19">
        <f t="shared" si="0"/>
        <v>0</v>
      </c>
      <c r="F60" s="20">
        <v>0</v>
      </c>
      <c r="G60" s="21">
        <v>0</v>
      </c>
      <c r="H60" s="21">
        <v>0</v>
      </c>
      <c r="I60" s="30">
        <f t="shared" si="3"/>
        <v>0</v>
      </c>
      <c r="J60" s="31">
        <v>0</v>
      </c>
      <c r="K60" s="16">
        <v>0</v>
      </c>
      <c r="L60" s="30">
        <f t="shared" si="8"/>
        <v>0</v>
      </c>
      <c r="M60" s="16">
        <v>0</v>
      </c>
      <c r="N60" s="16">
        <v>0</v>
      </c>
      <c r="O60" s="30">
        <f t="shared" si="5"/>
        <v>0</v>
      </c>
      <c r="P60" s="96" t="s">
        <v>314</v>
      </c>
      <c r="Q60" s="97"/>
      <c r="R60" s="16">
        <v>0</v>
      </c>
      <c r="S60" s="31">
        <v>0</v>
      </c>
      <c r="T60" s="16">
        <v>0</v>
      </c>
      <c r="U60" s="30">
        <f t="shared" si="1"/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31">
        <v>0</v>
      </c>
      <c r="AC60" s="16">
        <v>0</v>
      </c>
      <c r="AD60" s="96" t="s">
        <v>314</v>
      </c>
      <c r="AE60" s="97"/>
      <c r="AF60" s="30">
        <f t="shared" si="2"/>
        <v>0</v>
      </c>
      <c r="AG60" s="16">
        <v>0</v>
      </c>
      <c r="AH60" s="16">
        <v>0</v>
      </c>
      <c r="AI60" s="16"/>
      <c r="AJ60" s="16">
        <v>0</v>
      </c>
      <c r="AK60" s="25">
        <v>0</v>
      </c>
      <c r="AL60" s="25">
        <f t="shared" si="6"/>
        <v>0</v>
      </c>
      <c r="AM60" s="16">
        <v>0</v>
      </c>
      <c r="AN60" s="16">
        <v>0</v>
      </c>
      <c r="AO60" s="16">
        <v>0</v>
      </c>
      <c r="AP60" s="16">
        <v>0</v>
      </c>
      <c r="AQ60" s="16">
        <v>0</v>
      </c>
      <c r="AR60" s="30">
        <v>0</v>
      </c>
      <c r="AS60" s="30">
        <v>0</v>
      </c>
      <c r="AT60" s="30">
        <v>0</v>
      </c>
      <c r="AU60" s="25">
        <v>0</v>
      </c>
      <c r="AV60" s="25">
        <v>0</v>
      </c>
      <c r="AW60" s="25">
        <v>0</v>
      </c>
      <c r="AX60" s="30">
        <f t="shared" si="7"/>
        <v>0</v>
      </c>
    </row>
    <row r="61" spans="1:50" ht="12" customHeight="1">
      <c r="A61" s="16">
        <v>53</v>
      </c>
      <c r="B61" s="96" t="s">
        <v>98</v>
      </c>
      <c r="C61" s="97"/>
      <c r="D61" s="2">
        <v>4256.7</v>
      </c>
      <c r="E61" s="19">
        <f t="shared" si="0"/>
        <v>0</v>
      </c>
      <c r="F61" s="20">
        <v>0</v>
      </c>
      <c r="G61" s="21">
        <v>0</v>
      </c>
      <c r="H61" s="21">
        <v>0</v>
      </c>
      <c r="I61" s="30">
        <f t="shared" si="3"/>
        <v>0</v>
      </c>
      <c r="J61" s="31">
        <v>0</v>
      </c>
      <c r="K61" s="16">
        <v>0</v>
      </c>
      <c r="L61" s="30">
        <f t="shared" si="8"/>
        <v>0</v>
      </c>
      <c r="M61" s="16">
        <v>0</v>
      </c>
      <c r="N61" s="16">
        <v>0</v>
      </c>
      <c r="O61" s="30">
        <f t="shared" si="5"/>
        <v>0</v>
      </c>
      <c r="P61" s="96" t="s">
        <v>315</v>
      </c>
      <c r="Q61" s="97"/>
      <c r="R61" s="16">
        <v>0</v>
      </c>
      <c r="S61" s="31">
        <v>0</v>
      </c>
      <c r="T61" s="16">
        <v>0</v>
      </c>
      <c r="U61" s="30">
        <f t="shared" si="1"/>
        <v>0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>
        <v>0</v>
      </c>
      <c r="AB61" s="31">
        <v>0</v>
      </c>
      <c r="AC61" s="16">
        <v>0</v>
      </c>
      <c r="AD61" s="96" t="s">
        <v>315</v>
      </c>
      <c r="AE61" s="97"/>
      <c r="AF61" s="30">
        <f t="shared" si="2"/>
        <v>0</v>
      </c>
      <c r="AG61" s="16">
        <v>0</v>
      </c>
      <c r="AH61" s="16">
        <v>0</v>
      </c>
      <c r="AI61" s="16"/>
      <c r="AJ61" s="16">
        <v>0</v>
      </c>
      <c r="AK61" s="25">
        <v>0</v>
      </c>
      <c r="AL61" s="25">
        <f t="shared" si="6"/>
        <v>0</v>
      </c>
      <c r="AM61" s="16">
        <v>0</v>
      </c>
      <c r="AN61" s="16">
        <v>0</v>
      </c>
      <c r="AO61" s="16">
        <v>0</v>
      </c>
      <c r="AP61" s="16">
        <v>0</v>
      </c>
      <c r="AQ61" s="16">
        <v>0</v>
      </c>
      <c r="AR61" s="30">
        <v>0</v>
      </c>
      <c r="AS61" s="30">
        <v>0</v>
      </c>
      <c r="AT61" s="30">
        <v>0</v>
      </c>
      <c r="AU61" s="25">
        <v>0</v>
      </c>
      <c r="AV61" s="25">
        <v>0</v>
      </c>
      <c r="AW61" s="25">
        <v>0</v>
      </c>
      <c r="AX61" s="30">
        <f t="shared" si="7"/>
        <v>0</v>
      </c>
    </row>
    <row r="62" spans="1:50" ht="12" customHeight="1">
      <c r="A62" s="16">
        <v>54</v>
      </c>
      <c r="B62" s="96" t="s">
        <v>100</v>
      </c>
      <c r="C62" s="97"/>
      <c r="D62" s="2">
        <v>3615.4</v>
      </c>
      <c r="E62" s="19">
        <f t="shared" si="0"/>
        <v>0</v>
      </c>
      <c r="F62" s="20">
        <v>0</v>
      </c>
      <c r="G62" s="21">
        <v>0</v>
      </c>
      <c r="H62" s="21">
        <v>0</v>
      </c>
      <c r="I62" s="30">
        <f t="shared" si="3"/>
        <v>0</v>
      </c>
      <c r="J62" s="31">
        <v>0</v>
      </c>
      <c r="K62" s="16">
        <v>0</v>
      </c>
      <c r="L62" s="30">
        <f t="shared" si="8"/>
        <v>0</v>
      </c>
      <c r="M62" s="16">
        <v>0</v>
      </c>
      <c r="N62" s="16">
        <v>0</v>
      </c>
      <c r="O62" s="30">
        <f t="shared" si="5"/>
        <v>0</v>
      </c>
      <c r="P62" s="96" t="s">
        <v>316</v>
      </c>
      <c r="Q62" s="97"/>
      <c r="R62" s="16">
        <v>0</v>
      </c>
      <c r="S62" s="31">
        <v>0</v>
      </c>
      <c r="T62" s="16">
        <v>0</v>
      </c>
      <c r="U62" s="30">
        <f t="shared" si="1"/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31">
        <v>0</v>
      </c>
      <c r="AC62" s="16">
        <v>0</v>
      </c>
      <c r="AD62" s="96" t="s">
        <v>316</v>
      </c>
      <c r="AE62" s="97"/>
      <c r="AF62" s="30">
        <f t="shared" si="2"/>
        <v>0</v>
      </c>
      <c r="AG62" s="16">
        <v>0</v>
      </c>
      <c r="AH62" s="16">
        <v>0</v>
      </c>
      <c r="AI62" s="16"/>
      <c r="AJ62" s="16">
        <v>0</v>
      </c>
      <c r="AK62" s="25">
        <v>0</v>
      </c>
      <c r="AL62" s="25">
        <f t="shared" si="6"/>
        <v>0</v>
      </c>
      <c r="AM62" s="16">
        <v>0</v>
      </c>
      <c r="AN62" s="16">
        <v>0</v>
      </c>
      <c r="AO62" s="16">
        <v>0</v>
      </c>
      <c r="AP62" s="16">
        <v>0</v>
      </c>
      <c r="AQ62" s="16">
        <v>0</v>
      </c>
      <c r="AR62" s="30">
        <v>0</v>
      </c>
      <c r="AS62" s="30">
        <v>0</v>
      </c>
      <c r="AT62" s="30">
        <v>0</v>
      </c>
      <c r="AU62" s="25">
        <v>0</v>
      </c>
      <c r="AV62" s="25">
        <v>0</v>
      </c>
      <c r="AW62" s="25">
        <v>0</v>
      </c>
      <c r="AX62" s="30">
        <f t="shared" si="7"/>
        <v>0</v>
      </c>
    </row>
    <row r="63" spans="1:50" ht="12" customHeight="1">
      <c r="A63" s="16">
        <v>55</v>
      </c>
      <c r="B63" s="96" t="s">
        <v>321</v>
      </c>
      <c r="C63" s="97"/>
      <c r="D63" s="2">
        <v>4963.38</v>
      </c>
      <c r="E63" s="19">
        <f t="shared" si="0"/>
        <v>0</v>
      </c>
      <c r="F63" s="20">
        <v>0</v>
      </c>
      <c r="G63" s="21">
        <v>0</v>
      </c>
      <c r="H63" s="21">
        <v>0</v>
      </c>
      <c r="I63" s="30">
        <f>J63+K63</f>
        <v>0</v>
      </c>
      <c r="J63" s="31">
        <v>0</v>
      </c>
      <c r="K63" s="16">
        <v>0</v>
      </c>
      <c r="L63" s="30">
        <f>M63+N63</f>
        <v>0</v>
      </c>
      <c r="M63" s="16">
        <v>0</v>
      </c>
      <c r="N63" s="16">
        <v>0</v>
      </c>
      <c r="O63" s="30">
        <f>R63+S63+T63</f>
        <v>0</v>
      </c>
      <c r="P63" s="17"/>
      <c r="Q63" s="18" t="s">
        <v>322</v>
      </c>
      <c r="R63" s="16">
        <v>0</v>
      </c>
      <c r="S63" s="31">
        <v>0</v>
      </c>
      <c r="T63" s="16">
        <v>0</v>
      </c>
      <c r="U63" s="30">
        <f>V63+W63+X63+Y63+Z63+AA63+AB63+AC63</f>
        <v>0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6">
        <v>0</v>
      </c>
      <c r="AB63" s="31">
        <v>0</v>
      </c>
      <c r="AC63" s="16">
        <v>0</v>
      </c>
      <c r="AD63" s="96" t="s">
        <v>338</v>
      </c>
      <c r="AE63" s="97"/>
      <c r="AF63" s="30">
        <f>AG63+AH63+AJ63+AI63</f>
        <v>0</v>
      </c>
      <c r="AG63" s="16">
        <v>0</v>
      </c>
      <c r="AH63" s="16">
        <v>0</v>
      </c>
      <c r="AI63" s="16"/>
      <c r="AJ63" s="16">
        <v>0</v>
      </c>
      <c r="AK63" s="25">
        <v>0</v>
      </c>
      <c r="AL63" s="25">
        <f>AM63+AN63+AO63+AP63+AQ63</f>
        <v>0</v>
      </c>
      <c r="AM63" s="16">
        <v>0</v>
      </c>
      <c r="AN63" s="16">
        <v>0</v>
      </c>
      <c r="AO63" s="16">
        <v>0</v>
      </c>
      <c r="AP63" s="16">
        <v>0</v>
      </c>
      <c r="AQ63" s="16">
        <v>0</v>
      </c>
      <c r="AR63" s="30">
        <v>0</v>
      </c>
      <c r="AS63" s="30">
        <v>0</v>
      </c>
      <c r="AT63" s="30">
        <v>0</v>
      </c>
      <c r="AU63" s="25">
        <v>0</v>
      </c>
      <c r="AV63" s="25">
        <v>0</v>
      </c>
      <c r="AW63" s="25">
        <v>0</v>
      </c>
      <c r="AX63" s="30">
        <f>AW63+AV63+AU63+AT63+AS63+AR63+AL63+AF63+AK63+U63+O63+L63+I63+E63</f>
        <v>0</v>
      </c>
    </row>
    <row r="64" spans="1:50" ht="12" customHeight="1">
      <c r="A64" s="16">
        <v>56</v>
      </c>
      <c r="B64" s="96" t="s">
        <v>317</v>
      </c>
      <c r="C64" s="97"/>
      <c r="D64" s="2">
        <v>4356.45</v>
      </c>
      <c r="E64" s="19">
        <f t="shared" si="0"/>
        <v>0</v>
      </c>
      <c r="F64" s="20">
        <v>0</v>
      </c>
      <c r="G64" s="21">
        <v>0</v>
      </c>
      <c r="H64" s="21">
        <v>0</v>
      </c>
      <c r="I64" s="30">
        <f t="shared" si="3"/>
        <v>0</v>
      </c>
      <c r="J64" s="31">
        <v>0</v>
      </c>
      <c r="K64" s="16">
        <v>0</v>
      </c>
      <c r="L64" s="30">
        <f t="shared" si="8"/>
        <v>0</v>
      </c>
      <c r="M64" s="16">
        <v>0</v>
      </c>
      <c r="N64" s="16">
        <v>0</v>
      </c>
      <c r="O64" s="30">
        <f t="shared" si="5"/>
        <v>0</v>
      </c>
      <c r="P64" s="17" t="s">
        <v>103</v>
      </c>
      <c r="Q64" s="18" t="s">
        <v>103</v>
      </c>
      <c r="R64" s="16">
        <v>0</v>
      </c>
      <c r="S64" s="31">
        <v>0</v>
      </c>
      <c r="T64" s="16">
        <v>0</v>
      </c>
      <c r="U64" s="30">
        <f t="shared" si="1"/>
        <v>0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0</v>
      </c>
      <c r="AB64" s="31">
        <v>0</v>
      </c>
      <c r="AC64" s="16">
        <v>0</v>
      </c>
      <c r="AD64" s="96" t="s">
        <v>103</v>
      </c>
      <c r="AE64" s="97"/>
      <c r="AF64" s="30">
        <f t="shared" si="2"/>
        <v>0</v>
      </c>
      <c r="AG64" s="16">
        <v>0</v>
      </c>
      <c r="AH64" s="16">
        <v>0</v>
      </c>
      <c r="AI64" s="16"/>
      <c r="AJ64" s="16">
        <v>0</v>
      </c>
      <c r="AK64" s="25">
        <v>0</v>
      </c>
      <c r="AL64" s="25">
        <f t="shared" si="6"/>
        <v>0</v>
      </c>
      <c r="AM64" s="16">
        <v>0</v>
      </c>
      <c r="AN64" s="16">
        <v>0</v>
      </c>
      <c r="AO64" s="16">
        <v>0</v>
      </c>
      <c r="AP64" s="16">
        <v>0</v>
      </c>
      <c r="AQ64" s="16">
        <v>0</v>
      </c>
      <c r="AR64" s="30">
        <v>0</v>
      </c>
      <c r="AS64" s="30">
        <v>0</v>
      </c>
      <c r="AT64" s="30">
        <v>0</v>
      </c>
      <c r="AU64" s="25">
        <v>0</v>
      </c>
      <c r="AV64" s="25">
        <v>0</v>
      </c>
      <c r="AW64" s="25">
        <v>0</v>
      </c>
      <c r="AX64" s="30">
        <f t="shared" si="7"/>
        <v>0</v>
      </c>
    </row>
    <row r="65" spans="1:50" ht="12" customHeight="1">
      <c r="A65" s="16"/>
      <c r="B65" s="96" t="s">
        <v>318</v>
      </c>
      <c r="C65" s="97"/>
      <c r="D65" s="25">
        <f>SUM(D9:D64)</f>
        <v>238802.4</v>
      </c>
      <c r="E65" s="19">
        <f t="shared" si="0"/>
        <v>0</v>
      </c>
      <c r="F65" s="19">
        <f>SUM(F9:F64)</f>
        <v>0</v>
      </c>
      <c r="G65" s="19">
        <f>SUM(G9:G64)</f>
        <v>0</v>
      </c>
      <c r="H65" s="19">
        <f>SUM(H9:H64)</f>
        <v>0</v>
      </c>
      <c r="I65" s="30">
        <f>E65*20.2%</f>
        <v>0</v>
      </c>
      <c r="J65" s="30">
        <f aca="true" t="shared" si="9" ref="J65:O65">SUM(J9:J64)</f>
        <v>0</v>
      </c>
      <c r="K65" s="25">
        <f t="shared" si="9"/>
        <v>0</v>
      </c>
      <c r="L65" s="25">
        <f t="shared" si="9"/>
        <v>0</v>
      </c>
      <c r="M65" s="25">
        <f t="shared" si="9"/>
        <v>0</v>
      </c>
      <c r="N65" s="25">
        <f t="shared" si="9"/>
        <v>0</v>
      </c>
      <c r="O65" s="25">
        <f t="shared" si="9"/>
        <v>0</v>
      </c>
      <c r="P65" s="96" t="s">
        <v>318</v>
      </c>
      <c r="Q65" s="97"/>
      <c r="R65" s="25">
        <f aca="true" t="shared" si="10" ref="R65:AC65">SUM(R9:R64)</f>
        <v>0</v>
      </c>
      <c r="S65" s="30">
        <f t="shared" si="10"/>
        <v>0</v>
      </c>
      <c r="T65" s="25">
        <f t="shared" si="10"/>
        <v>0</v>
      </c>
      <c r="U65" s="30">
        <f t="shared" si="10"/>
        <v>0</v>
      </c>
      <c r="V65" s="25">
        <f t="shared" si="10"/>
        <v>0</v>
      </c>
      <c r="W65" s="25">
        <f t="shared" si="10"/>
        <v>0</v>
      </c>
      <c r="X65" s="30">
        <f t="shared" si="10"/>
        <v>0</v>
      </c>
      <c r="Y65" s="30">
        <f t="shared" si="10"/>
        <v>0</v>
      </c>
      <c r="Z65" s="30">
        <f t="shared" si="10"/>
        <v>0</v>
      </c>
      <c r="AA65" s="25">
        <f t="shared" si="10"/>
        <v>0</v>
      </c>
      <c r="AB65" s="30">
        <f t="shared" si="10"/>
        <v>0</v>
      </c>
      <c r="AC65" s="25">
        <f t="shared" si="10"/>
        <v>0</v>
      </c>
      <c r="AD65" s="96" t="s">
        <v>318</v>
      </c>
      <c r="AE65" s="97"/>
      <c r="AF65" s="25">
        <f>SUM(AF9:AF64)</f>
        <v>0</v>
      </c>
      <c r="AG65" s="25">
        <f>SUM(AG9:AG64)</f>
        <v>0</v>
      </c>
      <c r="AH65" s="30">
        <f>SUM(AH9:AH64)</f>
        <v>0</v>
      </c>
      <c r="AI65" s="30"/>
      <c r="AJ65" s="25">
        <f aca="true" t="shared" si="11" ref="AJ65:AQ65">SUM(AJ9:AJ64)</f>
        <v>0</v>
      </c>
      <c r="AK65" s="25">
        <f t="shared" si="11"/>
        <v>0</v>
      </c>
      <c r="AL65" s="25">
        <f t="shared" si="11"/>
        <v>0</v>
      </c>
      <c r="AM65" s="25">
        <f t="shared" si="11"/>
        <v>0</v>
      </c>
      <c r="AN65" s="25">
        <f t="shared" si="11"/>
        <v>0</v>
      </c>
      <c r="AO65" s="25">
        <f t="shared" si="11"/>
        <v>0</v>
      </c>
      <c r="AP65" s="25">
        <f t="shared" si="11"/>
        <v>0</v>
      </c>
      <c r="AQ65" s="25">
        <f t="shared" si="11"/>
        <v>0</v>
      </c>
      <c r="AR65" s="30">
        <v>0</v>
      </c>
      <c r="AS65" s="30">
        <f aca="true" t="shared" si="12" ref="AS65:AX65">SUM(AS9:AS64)</f>
        <v>0</v>
      </c>
      <c r="AT65" s="30">
        <f t="shared" si="12"/>
        <v>0</v>
      </c>
      <c r="AU65" s="30">
        <f t="shared" si="12"/>
        <v>0</v>
      </c>
      <c r="AV65" s="25">
        <f t="shared" si="12"/>
        <v>0</v>
      </c>
      <c r="AW65" s="25">
        <f t="shared" si="12"/>
        <v>0</v>
      </c>
      <c r="AX65" s="25">
        <f t="shared" si="12"/>
        <v>0</v>
      </c>
    </row>
    <row r="66" spans="1:50" ht="12" customHeight="1">
      <c r="A66" s="16"/>
      <c r="B66" s="96"/>
      <c r="C66" s="97"/>
      <c r="D66" s="16"/>
      <c r="E66" s="26">
        <f t="shared" si="0"/>
        <v>0</v>
      </c>
      <c r="F66" s="16"/>
      <c r="G66" s="16"/>
      <c r="H66" s="16"/>
      <c r="I66" s="16"/>
      <c r="J66" s="16"/>
      <c r="K66" s="16"/>
      <c r="L66" s="16"/>
      <c r="M66" s="16"/>
      <c r="N66" s="16"/>
      <c r="O66" s="96"/>
      <c r="P66" s="97"/>
      <c r="Q66" s="16"/>
      <c r="R66" s="31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96"/>
      <c r="AD66" s="97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25"/>
      <c r="AP66" s="25"/>
      <c r="AQ66" s="25"/>
      <c r="AR66" s="16"/>
      <c r="AS66" s="16"/>
      <c r="AT66" s="16"/>
      <c r="AU66" s="16"/>
      <c r="AV66" s="16"/>
      <c r="AW66" s="16"/>
      <c r="AX66" s="16"/>
    </row>
    <row r="67" spans="1:26" ht="12" customHeight="1">
      <c r="A67" s="32"/>
      <c r="B67" s="33"/>
      <c r="C67" s="33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4"/>
      <c r="X67" s="32"/>
      <c r="Y67" s="34"/>
      <c r="Z67" s="32"/>
    </row>
    <row r="68" ht="12" customHeight="1"/>
    <row r="70" ht="12">
      <c r="E70" s="15" t="s">
        <v>319</v>
      </c>
    </row>
  </sheetData>
  <sheetProtection/>
  <mergeCells count="211">
    <mergeCell ref="AW6:AW8"/>
    <mergeCell ref="AX6:AX8"/>
    <mergeCell ref="B6:C8"/>
    <mergeCell ref="AD6:AE8"/>
    <mergeCell ref="AQ6:AQ8"/>
    <mergeCell ref="AR6:AR8"/>
    <mergeCell ref="AS6:AS8"/>
    <mergeCell ref="AT6:AT8"/>
    <mergeCell ref="AU6:AU8"/>
    <mergeCell ref="AV6:AV8"/>
    <mergeCell ref="AK6:AK8"/>
    <mergeCell ref="AL6:AL8"/>
    <mergeCell ref="AM6:AM8"/>
    <mergeCell ref="AN6:AN8"/>
    <mergeCell ref="AO6:AO8"/>
    <mergeCell ref="AP6:AP8"/>
    <mergeCell ref="AC6:AC8"/>
    <mergeCell ref="AF6:AF8"/>
    <mergeCell ref="AG6:AG8"/>
    <mergeCell ref="AH6:AH8"/>
    <mergeCell ref="AI6:AI8"/>
    <mergeCell ref="AJ6:AJ8"/>
    <mergeCell ref="W6:W8"/>
    <mergeCell ref="X6:X8"/>
    <mergeCell ref="Y6:Y8"/>
    <mergeCell ref="Z6:Z8"/>
    <mergeCell ref="AA6:AA8"/>
    <mergeCell ref="AB6:AB8"/>
    <mergeCell ref="Q6:Q8"/>
    <mergeCell ref="R6:R8"/>
    <mergeCell ref="S6:S8"/>
    <mergeCell ref="T6:T8"/>
    <mergeCell ref="U6:U8"/>
    <mergeCell ref="V6:V8"/>
    <mergeCell ref="J6:J8"/>
    <mergeCell ref="K6:K8"/>
    <mergeCell ref="L6:L8"/>
    <mergeCell ref="M6:M8"/>
    <mergeCell ref="N6:N8"/>
    <mergeCell ref="O6:O8"/>
    <mergeCell ref="B66:C66"/>
    <mergeCell ref="O66:P66"/>
    <mergeCell ref="AC66:AD66"/>
    <mergeCell ref="A6:A8"/>
    <mergeCell ref="D6:D8"/>
    <mergeCell ref="E6:E8"/>
    <mergeCell ref="F6:F8"/>
    <mergeCell ref="G6:G8"/>
    <mergeCell ref="H6:H8"/>
    <mergeCell ref="I6:I8"/>
    <mergeCell ref="B62:C62"/>
    <mergeCell ref="P62:Q62"/>
    <mergeCell ref="AD62:AE62"/>
    <mergeCell ref="B64:C64"/>
    <mergeCell ref="AD64:AE64"/>
    <mergeCell ref="B65:C65"/>
    <mergeCell ref="P65:Q65"/>
    <mergeCell ref="AD65:AE65"/>
    <mergeCell ref="B63:C63"/>
    <mergeCell ref="AD63:AE63"/>
    <mergeCell ref="B60:C60"/>
    <mergeCell ref="P60:Q60"/>
    <mergeCell ref="AD60:AE60"/>
    <mergeCell ref="B61:C61"/>
    <mergeCell ref="P61:Q61"/>
    <mergeCell ref="AD61:AE61"/>
    <mergeCell ref="B58:C58"/>
    <mergeCell ref="P58:Q58"/>
    <mergeCell ref="AD58:AE58"/>
    <mergeCell ref="B59:C59"/>
    <mergeCell ref="P59:Q59"/>
    <mergeCell ref="AD59:AE59"/>
    <mergeCell ref="B56:C56"/>
    <mergeCell ref="P56:Q56"/>
    <mergeCell ref="AD56:AE56"/>
    <mergeCell ref="B57:C57"/>
    <mergeCell ref="P57:Q57"/>
    <mergeCell ref="AD57:AE57"/>
    <mergeCell ref="B54:C54"/>
    <mergeCell ref="P54:Q54"/>
    <mergeCell ref="AD54:AE54"/>
    <mergeCell ref="B55:C55"/>
    <mergeCell ref="P55:Q55"/>
    <mergeCell ref="AD55:AE55"/>
    <mergeCell ref="B52:C52"/>
    <mergeCell ref="P52:Q52"/>
    <mergeCell ref="AD52:AE52"/>
    <mergeCell ref="B53:C53"/>
    <mergeCell ref="P53:Q53"/>
    <mergeCell ref="AD53:AE53"/>
    <mergeCell ref="B50:C50"/>
    <mergeCell ref="P50:Q50"/>
    <mergeCell ref="AD50:AE50"/>
    <mergeCell ref="B51:C51"/>
    <mergeCell ref="P51:Q51"/>
    <mergeCell ref="AD51:AE51"/>
    <mergeCell ref="B48:C48"/>
    <mergeCell ref="P48:Q48"/>
    <mergeCell ref="AD48:AE48"/>
    <mergeCell ref="B49:C49"/>
    <mergeCell ref="P49:Q49"/>
    <mergeCell ref="AD49:AE49"/>
    <mergeCell ref="B46:C46"/>
    <mergeCell ref="P46:Q46"/>
    <mergeCell ref="AD46:AE46"/>
    <mergeCell ref="B47:C47"/>
    <mergeCell ref="P47:Q47"/>
    <mergeCell ref="AD47:AE47"/>
    <mergeCell ref="B43:C43"/>
    <mergeCell ref="AD43:AE43"/>
    <mergeCell ref="B44:C44"/>
    <mergeCell ref="AD44:AE44"/>
    <mergeCell ref="B45:C45"/>
    <mergeCell ref="AD45:AE45"/>
    <mergeCell ref="B41:C41"/>
    <mergeCell ref="P41:Q41"/>
    <mergeCell ref="AD41:AE41"/>
    <mergeCell ref="B42:C42"/>
    <mergeCell ref="P42:Q42"/>
    <mergeCell ref="AD42:AE42"/>
    <mergeCell ref="B38:C38"/>
    <mergeCell ref="P38:Q38"/>
    <mergeCell ref="AD38:AE38"/>
    <mergeCell ref="B40:C40"/>
    <mergeCell ref="P40:Q40"/>
    <mergeCell ref="AD40:AE40"/>
    <mergeCell ref="B39:C39"/>
    <mergeCell ref="P39:Q39"/>
    <mergeCell ref="AD39:AE39"/>
    <mergeCell ref="B36:C36"/>
    <mergeCell ref="P36:Q36"/>
    <mergeCell ref="AD36:AE36"/>
    <mergeCell ref="B37:C37"/>
    <mergeCell ref="P37:Q37"/>
    <mergeCell ref="AD37:AE37"/>
    <mergeCell ref="B33:C33"/>
    <mergeCell ref="P33:Q33"/>
    <mergeCell ref="AD33:AE33"/>
    <mergeCell ref="B35:C35"/>
    <mergeCell ref="P35:Q35"/>
    <mergeCell ref="AD35:AE35"/>
    <mergeCell ref="B34:C34"/>
    <mergeCell ref="AD34:AE34"/>
    <mergeCell ref="B30:C30"/>
    <mergeCell ref="AD30:AE30"/>
    <mergeCell ref="B31:C31"/>
    <mergeCell ref="P31:Q31"/>
    <mergeCell ref="AD31:AE31"/>
    <mergeCell ref="B32:C32"/>
    <mergeCell ref="P32:Q32"/>
    <mergeCell ref="AD32:AE32"/>
    <mergeCell ref="P30:Q30"/>
    <mergeCell ref="B28:C28"/>
    <mergeCell ref="P28:Q28"/>
    <mergeCell ref="AD28:AE28"/>
    <mergeCell ref="B29:C29"/>
    <mergeCell ref="P29:Q29"/>
    <mergeCell ref="AD29:AE29"/>
    <mergeCell ref="B26:C26"/>
    <mergeCell ref="P26:Q26"/>
    <mergeCell ref="AD26:AE26"/>
    <mergeCell ref="B27:C27"/>
    <mergeCell ref="P27:Q27"/>
    <mergeCell ref="AD27:AE27"/>
    <mergeCell ref="B24:C24"/>
    <mergeCell ref="P24:Q24"/>
    <mergeCell ref="AD24:AE24"/>
    <mergeCell ref="B25:C25"/>
    <mergeCell ref="P25:Q25"/>
    <mergeCell ref="AD25:AE25"/>
    <mergeCell ref="B22:C22"/>
    <mergeCell ref="P22:Q22"/>
    <mergeCell ref="AD22:AE22"/>
    <mergeCell ref="B23:C23"/>
    <mergeCell ref="P23:Q23"/>
    <mergeCell ref="AD23:AE23"/>
    <mergeCell ref="B20:C20"/>
    <mergeCell ref="P20:Q20"/>
    <mergeCell ref="AD20:AE20"/>
    <mergeCell ref="B21:C21"/>
    <mergeCell ref="P21:Q21"/>
    <mergeCell ref="AD21:AE21"/>
    <mergeCell ref="B18:C18"/>
    <mergeCell ref="P18:Q18"/>
    <mergeCell ref="AD18:AE18"/>
    <mergeCell ref="B19:C19"/>
    <mergeCell ref="P19:Q19"/>
    <mergeCell ref="AD19:AE19"/>
    <mergeCell ref="B16:C16"/>
    <mergeCell ref="P16:Q16"/>
    <mergeCell ref="AD16:AE16"/>
    <mergeCell ref="B17:C17"/>
    <mergeCell ref="P17:Q17"/>
    <mergeCell ref="AD17:AE17"/>
    <mergeCell ref="P13:Q13"/>
    <mergeCell ref="AD13:AE13"/>
    <mergeCell ref="P14:Q14"/>
    <mergeCell ref="AD14:AE14"/>
    <mergeCell ref="B15:C15"/>
    <mergeCell ref="P15:Q15"/>
    <mergeCell ref="AD15:AE15"/>
    <mergeCell ref="B13:C13"/>
    <mergeCell ref="B9:C9"/>
    <mergeCell ref="AD9:AE9"/>
    <mergeCell ref="B11:C11"/>
    <mergeCell ref="AD11:AE11"/>
    <mergeCell ref="B12:C12"/>
    <mergeCell ref="P12:Q12"/>
    <mergeCell ref="AD12:AE12"/>
    <mergeCell ref="B10:C10"/>
    <mergeCell ref="AD10:AE10"/>
  </mergeCells>
  <printOptions/>
  <pageMargins left="0.7" right="0.7" top="0.75" bottom="0.75" header="0.3" footer="0.3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F79"/>
  <sheetViews>
    <sheetView tabSelected="1" zoomScalePageLayoutView="0" workbookViewId="0" topLeftCell="R48">
      <selection activeCell="Y66" sqref="Y66"/>
    </sheetView>
  </sheetViews>
  <sheetFormatPr defaultColWidth="9.00390625" defaultRowHeight="12.75"/>
  <cols>
    <col min="1" max="1" width="3.375" style="1" customWidth="1"/>
    <col min="2" max="2" width="7.625" style="1" customWidth="1"/>
    <col min="3" max="3" width="9.375" style="1" customWidth="1"/>
    <col min="4" max="4" width="11.25390625" style="1" customWidth="1"/>
    <col min="5" max="5" width="9.625" style="1" customWidth="1"/>
    <col min="6" max="7" width="9.875" style="1" customWidth="1"/>
    <col min="8" max="8" width="10.25390625" style="1" customWidth="1"/>
    <col min="9" max="25" width="11.625" style="1" customWidth="1"/>
    <col min="26" max="27" width="12.125" style="1" customWidth="1"/>
    <col min="28" max="28" width="11.375" style="1" customWidth="1"/>
    <col min="29" max="29" width="12.875" style="1" customWidth="1"/>
    <col min="30" max="31" width="11.75390625" style="1" customWidth="1"/>
    <col min="32" max="32" width="12.125" style="1" customWidth="1"/>
    <col min="33" max="16384" width="9.125" style="1" customWidth="1"/>
  </cols>
  <sheetData>
    <row r="2" spans="5:10" ht="12.75">
      <c r="E2" s="84"/>
      <c r="F2" s="84"/>
      <c r="G2" s="84"/>
      <c r="H2" s="91"/>
      <c r="I2" s="91"/>
      <c r="J2" s="91"/>
    </row>
    <row r="3" spans="8:10" ht="12.75">
      <c r="H3" s="91" t="s">
        <v>368</v>
      </c>
      <c r="I3" s="91"/>
      <c r="J3" s="91"/>
    </row>
    <row r="4" ht="11.25" customHeight="1"/>
    <row r="5" spans="8:24" ht="12" customHeight="1"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</row>
    <row r="6" spans="8:24" ht="12" customHeight="1"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</row>
    <row r="7" spans="1:32" ht="12" customHeight="1">
      <c r="A7" s="12"/>
      <c r="B7" s="5"/>
      <c r="C7" s="6"/>
      <c r="D7" s="119" t="s">
        <v>367</v>
      </c>
      <c r="E7" s="119" t="s">
        <v>363</v>
      </c>
      <c r="F7" s="119" t="s">
        <v>341</v>
      </c>
      <c r="G7" s="119" t="s">
        <v>342</v>
      </c>
      <c r="H7" s="119" t="s">
        <v>352</v>
      </c>
      <c r="I7" s="119" t="s">
        <v>346</v>
      </c>
      <c r="J7" s="119" t="s">
        <v>356</v>
      </c>
      <c r="K7" s="119" t="s">
        <v>351</v>
      </c>
      <c r="L7" s="119" t="s">
        <v>343</v>
      </c>
      <c r="M7" s="119" t="s">
        <v>344</v>
      </c>
      <c r="N7" s="119" t="s">
        <v>364</v>
      </c>
      <c r="O7" s="122" t="s">
        <v>0</v>
      </c>
      <c r="P7" s="119" t="s">
        <v>345</v>
      </c>
      <c r="Q7" s="119" t="s">
        <v>366</v>
      </c>
      <c r="R7" s="119" t="s">
        <v>365</v>
      </c>
      <c r="S7" s="119" t="s">
        <v>357</v>
      </c>
      <c r="T7" s="119" t="s">
        <v>347</v>
      </c>
      <c r="U7" s="119" t="s">
        <v>348</v>
      </c>
      <c r="V7" s="119" t="s">
        <v>349</v>
      </c>
      <c r="W7" s="119" t="s">
        <v>353</v>
      </c>
      <c r="X7" s="119" t="s">
        <v>354</v>
      </c>
      <c r="Y7" s="119" t="s">
        <v>329</v>
      </c>
      <c r="Z7" s="119" t="s">
        <v>362</v>
      </c>
      <c r="AA7" s="119" t="s">
        <v>358</v>
      </c>
      <c r="AB7" s="122" t="s">
        <v>359</v>
      </c>
      <c r="AC7" s="122" t="s">
        <v>360</v>
      </c>
      <c r="AD7" s="119" t="s">
        <v>361</v>
      </c>
      <c r="AE7" s="119" t="s">
        <v>367</v>
      </c>
      <c r="AF7" s="122" t="s">
        <v>0</v>
      </c>
    </row>
    <row r="8" spans="1:32" ht="12.75" customHeight="1">
      <c r="A8" s="13" t="s">
        <v>1</v>
      </c>
      <c r="B8" s="7"/>
      <c r="C8" s="8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3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3"/>
      <c r="AC8" s="123"/>
      <c r="AD8" s="120"/>
      <c r="AE8" s="120"/>
      <c r="AF8" s="123"/>
    </row>
    <row r="9" spans="1:32" ht="12" customHeight="1">
      <c r="A9" s="13" t="s">
        <v>2</v>
      </c>
      <c r="B9" s="7"/>
      <c r="C9" s="8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3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3"/>
      <c r="AC9" s="123"/>
      <c r="AD9" s="120"/>
      <c r="AE9" s="120"/>
      <c r="AF9" s="123"/>
    </row>
    <row r="10" spans="1:32" ht="46.5" customHeight="1">
      <c r="A10" s="13"/>
      <c r="B10" s="125" t="s">
        <v>3</v>
      </c>
      <c r="C10" s="126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3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3"/>
      <c r="AC10" s="123"/>
      <c r="AD10" s="120"/>
      <c r="AE10" s="120"/>
      <c r="AF10" s="123"/>
    </row>
    <row r="11" spans="1:32" ht="12">
      <c r="A11" s="13"/>
      <c r="B11" s="7"/>
      <c r="C11" s="8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3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3"/>
      <c r="AC11" s="123"/>
      <c r="AD11" s="120"/>
      <c r="AE11" s="120"/>
      <c r="AF11" s="123"/>
    </row>
    <row r="12" spans="1:32" ht="12">
      <c r="A12" s="11"/>
      <c r="B12" s="9"/>
      <c r="C12" s="10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4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4"/>
      <c r="AC12" s="124"/>
      <c r="AD12" s="121"/>
      <c r="AE12" s="121"/>
      <c r="AF12" s="124"/>
    </row>
    <row r="13" spans="1:32" ht="12">
      <c r="A13" s="2">
        <v>1</v>
      </c>
      <c r="B13" s="127" t="s">
        <v>323</v>
      </c>
      <c r="C13" s="128"/>
      <c r="D13" s="80">
        <v>-220232.22</v>
      </c>
      <c r="E13" s="76">
        <v>161723.37</v>
      </c>
      <c r="F13" s="76">
        <v>1048.92</v>
      </c>
      <c r="G13" s="76">
        <v>0</v>
      </c>
      <c r="H13" s="77">
        <v>1312.94</v>
      </c>
      <c r="I13" s="77">
        <v>327862.75</v>
      </c>
      <c r="J13" s="77">
        <v>0</v>
      </c>
      <c r="K13" s="77">
        <v>37547.02</v>
      </c>
      <c r="L13" s="77">
        <v>3486.6</v>
      </c>
      <c r="M13" s="77">
        <v>4125</v>
      </c>
      <c r="N13" s="77">
        <v>103166.97</v>
      </c>
      <c r="O13" s="78" t="s">
        <v>324</v>
      </c>
      <c r="P13" s="77">
        <v>12913.48</v>
      </c>
      <c r="Q13" s="77">
        <v>127340.07</v>
      </c>
      <c r="R13" s="77">
        <v>142772.28</v>
      </c>
      <c r="S13" s="77">
        <v>0</v>
      </c>
      <c r="T13" s="77">
        <v>6090</v>
      </c>
      <c r="U13" s="77">
        <v>0</v>
      </c>
      <c r="V13" s="77">
        <v>0</v>
      </c>
      <c r="W13" s="77">
        <v>35541.59</v>
      </c>
      <c r="X13" s="77">
        <v>171166.28</v>
      </c>
      <c r="Y13" s="90">
        <v>1940</v>
      </c>
      <c r="Z13" s="77">
        <v>0</v>
      </c>
      <c r="AA13" s="77">
        <f aca="true" t="shared" si="0" ref="AA13:AA69">E13+F13+G13+H13+I13+J13+K13+L13+M13+N13+P13++Q13+R13+S13+T13+U13+V13+W13+X13+Y13+Z13</f>
        <v>1138037.2699999998</v>
      </c>
      <c r="AB13" s="2">
        <v>1145835.71</v>
      </c>
      <c r="AC13" s="2">
        <v>11600</v>
      </c>
      <c r="AD13" s="92">
        <f>AB13+AC13</f>
        <v>1157435.71</v>
      </c>
      <c r="AE13" s="77">
        <f aca="true" t="shared" si="1" ref="AE13:AE69">D13+AD13-AA13</f>
        <v>-200833.7799999998</v>
      </c>
      <c r="AF13" s="78" t="s">
        <v>324</v>
      </c>
    </row>
    <row r="14" spans="1:32" ht="12">
      <c r="A14" s="2">
        <v>2</v>
      </c>
      <c r="B14" s="127" t="s">
        <v>4</v>
      </c>
      <c r="C14" s="128"/>
      <c r="D14" s="80">
        <v>-334833.32</v>
      </c>
      <c r="E14" s="76">
        <v>237733.71</v>
      </c>
      <c r="F14" s="76">
        <v>524.45</v>
      </c>
      <c r="G14" s="76">
        <v>0</v>
      </c>
      <c r="H14" s="77">
        <v>1826.07</v>
      </c>
      <c r="I14" s="77">
        <v>87603.61</v>
      </c>
      <c r="J14" s="77">
        <v>1950</v>
      </c>
      <c r="K14" s="77">
        <v>52221</v>
      </c>
      <c r="L14" s="77">
        <v>7908.88</v>
      </c>
      <c r="M14" s="77">
        <v>15075</v>
      </c>
      <c r="N14" s="77">
        <v>246036.36</v>
      </c>
      <c r="O14" s="78" t="s">
        <v>326</v>
      </c>
      <c r="P14" s="77">
        <v>15338.26</v>
      </c>
      <c r="Q14" s="77">
        <v>188527.14</v>
      </c>
      <c r="R14" s="77">
        <v>147135.73</v>
      </c>
      <c r="S14" s="77">
        <v>0</v>
      </c>
      <c r="T14" s="77">
        <v>12250</v>
      </c>
      <c r="U14" s="77">
        <v>0</v>
      </c>
      <c r="V14" s="77">
        <v>0</v>
      </c>
      <c r="W14" s="77">
        <v>49431.82</v>
      </c>
      <c r="X14" s="77">
        <v>238060.84</v>
      </c>
      <c r="Y14" s="90">
        <v>0</v>
      </c>
      <c r="Z14" s="77">
        <v>0</v>
      </c>
      <c r="AA14" s="77">
        <f t="shared" si="0"/>
        <v>1301622.87</v>
      </c>
      <c r="AB14" s="2">
        <v>1617636.81</v>
      </c>
      <c r="AC14" s="2">
        <v>19000</v>
      </c>
      <c r="AD14" s="92">
        <f aca="true" t="shared" si="2" ref="AD14:AD69">AB14+AC14</f>
        <v>1636636.81</v>
      </c>
      <c r="AE14" s="77">
        <f t="shared" si="1"/>
        <v>180.61999999987893</v>
      </c>
      <c r="AF14" s="78" t="s">
        <v>326</v>
      </c>
    </row>
    <row r="15" spans="1:32" ht="12">
      <c r="A15" s="2">
        <v>3</v>
      </c>
      <c r="B15" s="127" t="s">
        <v>6</v>
      </c>
      <c r="C15" s="128"/>
      <c r="D15" s="80">
        <v>-394052.55</v>
      </c>
      <c r="E15" s="76">
        <v>456772.69</v>
      </c>
      <c r="F15" s="76">
        <v>1203.77</v>
      </c>
      <c r="G15" s="76">
        <v>0</v>
      </c>
      <c r="H15" s="77">
        <v>3494.32</v>
      </c>
      <c r="I15" s="77">
        <v>52409.23</v>
      </c>
      <c r="J15" s="77">
        <v>0</v>
      </c>
      <c r="K15" s="77">
        <v>99928.92</v>
      </c>
      <c r="L15" s="77">
        <v>2328.8</v>
      </c>
      <c r="M15" s="77">
        <v>0</v>
      </c>
      <c r="N15" s="77">
        <v>137397.16</v>
      </c>
      <c r="O15" s="78" t="s">
        <v>254</v>
      </c>
      <c r="P15" s="77">
        <v>12255.21</v>
      </c>
      <c r="Q15" s="77">
        <v>388836.05</v>
      </c>
      <c r="R15" s="77">
        <v>0</v>
      </c>
      <c r="S15" s="77">
        <v>0</v>
      </c>
      <c r="T15" s="77">
        <v>0</v>
      </c>
      <c r="U15" s="77">
        <v>0</v>
      </c>
      <c r="V15" s="77">
        <v>0</v>
      </c>
      <c r="W15" s="77">
        <v>94591.62</v>
      </c>
      <c r="X15" s="77">
        <v>534813.63</v>
      </c>
      <c r="Y15" s="90">
        <v>1138459.53</v>
      </c>
      <c r="Z15" s="77">
        <v>0</v>
      </c>
      <c r="AA15" s="77">
        <f t="shared" si="0"/>
        <v>2922490.9299999997</v>
      </c>
      <c r="AB15" s="2">
        <v>2372215.12</v>
      </c>
      <c r="AC15" s="2">
        <v>8400</v>
      </c>
      <c r="AD15" s="92">
        <f t="shared" si="2"/>
        <v>2380615.12</v>
      </c>
      <c r="AE15" s="77">
        <f t="shared" si="1"/>
        <v>-935928.3599999996</v>
      </c>
      <c r="AF15" s="78" t="s">
        <v>254</v>
      </c>
    </row>
    <row r="16" spans="1:32" ht="12">
      <c r="A16" s="2">
        <v>4</v>
      </c>
      <c r="B16" s="127" t="s">
        <v>7</v>
      </c>
      <c r="C16" s="128"/>
      <c r="D16" s="80">
        <v>-98166.21</v>
      </c>
      <c r="E16" s="76">
        <v>212663.82</v>
      </c>
      <c r="F16" s="76">
        <v>1048.92</v>
      </c>
      <c r="G16" s="76">
        <v>0</v>
      </c>
      <c r="H16" s="77">
        <v>1732.47</v>
      </c>
      <c r="I16" s="77">
        <v>69966.95</v>
      </c>
      <c r="J16" s="77">
        <v>0</v>
      </c>
      <c r="K16" s="77">
        <v>49544.27</v>
      </c>
      <c r="L16" s="77">
        <v>3089.79</v>
      </c>
      <c r="M16" s="77">
        <v>10175</v>
      </c>
      <c r="N16" s="77">
        <v>190010.04</v>
      </c>
      <c r="O16" s="78" t="s">
        <v>8</v>
      </c>
      <c r="P16" s="77">
        <v>5245.79</v>
      </c>
      <c r="Q16" s="77">
        <v>17356</v>
      </c>
      <c r="R16" s="77">
        <v>0</v>
      </c>
      <c r="S16" s="77">
        <v>0</v>
      </c>
      <c r="T16" s="77">
        <v>0</v>
      </c>
      <c r="U16" s="77">
        <v>0</v>
      </c>
      <c r="V16" s="77">
        <v>0</v>
      </c>
      <c r="W16" s="77">
        <v>46898.06</v>
      </c>
      <c r="X16" s="77">
        <v>225858.4</v>
      </c>
      <c r="Y16" s="90">
        <v>0</v>
      </c>
      <c r="Z16" s="77">
        <v>0</v>
      </c>
      <c r="AA16" s="77">
        <f t="shared" si="0"/>
        <v>833589.5100000001</v>
      </c>
      <c r="AB16" s="2">
        <v>1135532.36</v>
      </c>
      <c r="AC16" s="2">
        <v>6750</v>
      </c>
      <c r="AD16" s="92">
        <f t="shared" si="2"/>
        <v>1142282.36</v>
      </c>
      <c r="AE16" s="77">
        <f t="shared" si="1"/>
        <v>210526.64</v>
      </c>
      <c r="AF16" s="78" t="s">
        <v>8</v>
      </c>
    </row>
    <row r="17" spans="1:32" ht="12">
      <c r="A17" s="2">
        <v>5</v>
      </c>
      <c r="B17" s="127" t="s">
        <v>9</v>
      </c>
      <c r="C17" s="128"/>
      <c r="D17" s="80">
        <v>-428334.29</v>
      </c>
      <c r="E17" s="76">
        <v>312859.8</v>
      </c>
      <c r="F17" s="76">
        <v>3446.49</v>
      </c>
      <c r="G17" s="76">
        <v>0</v>
      </c>
      <c r="H17" s="77">
        <v>2407.73</v>
      </c>
      <c r="I17" s="77">
        <v>131599.68</v>
      </c>
      <c r="J17" s="77">
        <v>1950</v>
      </c>
      <c r="K17" s="77">
        <v>68855.28</v>
      </c>
      <c r="L17" s="77">
        <v>10870.47</v>
      </c>
      <c r="M17" s="77">
        <v>11000</v>
      </c>
      <c r="N17" s="77">
        <v>217975.15</v>
      </c>
      <c r="O17" s="78" t="s">
        <v>10</v>
      </c>
      <c r="P17" s="77">
        <v>14384.21</v>
      </c>
      <c r="Q17" s="77">
        <v>310567.74</v>
      </c>
      <c r="R17" s="77">
        <v>232779.93</v>
      </c>
      <c r="S17" s="77">
        <v>0</v>
      </c>
      <c r="T17" s="77">
        <v>4900</v>
      </c>
      <c r="U17" s="77">
        <v>63000</v>
      </c>
      <c r="V17" s="77">
        <v>14910</v>
      </c>
      <c r="W17" s="77">
        <v>65177.65</v>
      </c>
      <c r="X17" s="77">
        <v>313891.84</v>
      </c>
      <c r="Y17" s="90">
        <v>0</v>
      </c>
      <c r="Z17" s="77">
        <v>0</v>
      </c>
      <c r="AA17" s="77">
        <f t="shared" si="0"/>
        <v>1780575.9699999997</v>
      </c>
      <c r="AB17" s="2">
        <v>1972672.97</v>
      </c>
      <c r="AC17" s="2">
        <v>52379.03</v>
      </c>
      <c r="AD17" s="92">
        <f t="shared" si="2"/>
        <v>2025052</v>
      </c>
      <c r="AE17" s="77">
        <f t="shared" si="1"/>
        <v>-183858.25999999978</v>
      </c>
      <c r="AF17" s="78" t="s">
        <v>10</v>
      </c>
    </row>
    <row r="18" spans="1:32" ht="12">
      <c r="A18" s="2">
        <v>6</v>
      </c>
      <c r="B18" s="129" t="s">
        <v>11</v>
      </c>
      <c r="C18" s="130"/>
      <c r="D18" s="80">
        <v>121124.35</v>
      </c>
      <c r="E18" s="76">
        <v>180580.59</v>
      </c>
      <c r="F18" s="76">
        <v>524.4</v>
      </c>
      <c r="G18" s="76">
        <v>0</v>
      </c>
      <c r="H18" s="77">
        <v>1152.97</v>
      </c>
      <c r="I18" s="77">
        <v>171047.75</v>
      </c>
      <c r="J18" s="77">
        <v>0</v>
      </c>
      <c r="K18" s="77">
        <v>32972.16</v>
      </c>
      <c r="L18" s="77">
        <v>4877.22</v>
      </c>
      <c r="M18" s="77">
        <v>6050</v>
      </c>
      <c r="N18" s="77">
        <v>71293.11</v>
      </c>
      <c r="O18" s="78" t="s">
        <v>12</v>
      </c>
      <c r="P18" s="77">
        <v>6041.94</v>
      </c>
      <c r="Q18" s="77">
        <v>3448</v>
      </c>
      <c r="R18" s="77">
        <v>0</v>
      </c>
      <c r="S18" s="77">
        <v>0</v>
      </c>
      <c r="T18" s="77">
        <v>0</v>
      </c>
      <c r="U18" s="77">
        <v>0</v>
      </c>
      <c r="V18" s="77">
        <v>0</v>
      </c>
      <c r="W18" s="77">
        <v>31211.08</v>
      </c>
      <c r="X18" s="77">
        <v>150310.79</v>
      </c>
      <c r="Y18" s="90">
        <v>0</v>
      </c>
      <c r="Z18" s="77">
        <v>0</v>
      </c>
      <c r="AA18" s="77">
        <f t="shared" si="0"/>
        <v>659510.01</v>
      </c>
      <c r="AB18" s="2">
        <v>728609.75</v>
      </c>
      <c r="AC18" s="2">
        <v>8400</v>
      </c>
      <c r="AD18" s="92">
        <f t="shared" si="2"/>
        <v>737009.75</v>
      </c>
      <c r="AE18" s="77">
        <f t="shared" si="1"/>
        <v>198624.08999999997</v>
      </c>
      <c r="AF18" s="78" t="s">
        <v>12</v>
      </c>
    </row>
    <row r="19" spans="1:32" ht="12">
      <c r="A19" s="2">
        <v>7</v>
      </c>
      <c r="B19" s="129" t="s">
        <v>13</v>
      </c>
      <c r="C19" s="130"/>
      <c r="D19" s="80">
        <v>-11413.26</v>
      </c>
      <c r="E19" s="76">
        <v>69097.79</v>
      </c>
      <c r="F19" s="76">
        <v>0</v>
      </c>
      <c r="G19" s="76">
        <v>0</v>
      </c>
      <c r="H19" s="77">
        <v>527.17</v>
      </c>
      <c r="I19" s="77">
        <v>5192.77</v>
      </c>
      <c r="J19" s="77">
        <v>0</v>
      </c>
      <c r="K19" s="77">
        <v>15075.84</v>
      </c>
      <c r="L19" s="77">
        <v>1500</v>
      </c>
      <c r="M19" s="77">
        <v>0</v>
      </c>
      <c r="N19" s="77">
        <v>32907.69</v>
      </c>
      <c r="O19" s="78" t="s">
        <v>14</v>
      </c>
      <c r="P19" s="77">
        <v>5155.95</v>
      </c>
      <c r="Q19" s="77">
        <v>98723.01</v>
      </c>
      <c r="R19" s="77">
        <v>0</v>
      </c>
      <c r="S19" s="77">
        <v>0</v>
      </c>
      <c r="T19" s="77">
        <v>0</v>
      </c>
      <c r="U19" s="77">
        <v>0</v>
      </c>
      <c r="V19" s="77">
        <v>0</v>
      </c>
      <c r="W19" s="77">
        <v>14270.62</v>
      </c>
      <c r="X19" s="77">
        <v>68726.51</v>
      </c>
      <c r="Y19" s="90">
        <v>0</v>
      </c>
      <c r="Z19" s="77">
        <v>0</v>
      </c>
      <c r="AA19" s="77">
        <f t="shared" si="0"/>
        <v>311177.35</v>
      </c>
      <c r="AB19" s="2">
        <v>427727.35</v>
      </c>
      <c r="AC19" s="2">
        <v>0</v>
      </c>
      <c r="AD19" s="92">
        <f t="shared" si="2"/>
        <v>427727.35</v>
      </c>
      <c r="AE19" s="77">
        <f t="shared" si="1"/>
        <v>105136.73999999999</v>
      </c>
      <c r="AF19" s="78" t="s">
        <v>14</v>
      </c>
    </row>
    <row r="20" spans="1:32" ht="12">
      <c r="A20" s="2">
        <v>8</v>
      </c>
      <c r="B20" s="129" t="s">
        <v>15</v>
      </c>
      <c r="C20" s="130"/>
      <c r="D20" s="80">
        <v>-95653.72</v>
      </c>
      <c r="E20" s="76">
        <v>220721.06</v>
      </c>
      <c r="F20" s="76">
        <v>0</v>
      </c>
      <c r="G20" s="76">
        <v>0</v>
      </c>
      <c r="H20" s="77">
        <v>1526.5</v>
      </c>
      <c r="I20" s="77">
        <v>25154.77</v>
      </c>
      <c r="J20" s="77">
        <v>0</v>
      </c>
      <c r="K20" s="77">
        <v>43654.26</v>
      </c>
      <c r="L20" s="77">
        <v>2100</v>
      </c>
      <c r="M20" s="77">
        <v>0</v>
      </c>
      <c r="N20" s="77">
        <v>114556.07</v>
      </c>
      <c r="O20" s="78" t="s">
        <v>16</v>
      </c>
      <c r="P20" s="77">
        <v>11108.95</v>
      </c>
      <c r="Q20" s="77">
        <v>306770.22</v>
      </c>
      <c r="R20" s="77">
        <v>0</v>
      </c>
      <c r="S20" s="77">
        <v>160800</v>
      </c>
      <c r="T20" s="77">
        <v>0</v>
      </c>
      <c r="U20" s="77">
        <v>0</v>
      </c>
      <c r="V20" s="77">
        <v>0</v>
      </c>
      <c r="W20" s="77">
        <v>41322.64</v>
      </c>
      <c r="X20" s="77">
        <v>240937.35</v>
      </c>
      <c r="Y20" s="90">
        <f>19.97+1920</f>
        <v>1939.97</v>
      </c>
      <c r="Z20" s="77">
        <v>0</v>
      </c>
      <c r="AA20" s="77">
        <f t="shared" si="0"/>
        <v>1170591.79</v>
      </c>
      <c r="AB20" s="2">
        <v>1464129.93</v>
      </c>
      <c r="AC20" s="2">
        <v>0</v>
      </c>
      <c r="AD20" s="92">
        <f t="shared" si="2"/>
        <v>1464129.93</v>
      </c>
      <c r="AE20" s="77">
        <f t="shared" si="1"/>
        <v>197884.41999999993</v>
      </c>
      <c r="AF20" s="78" t="s">
        <v>16</v>
      </c>
    </row>
    <row r="21" spans="1:32" ht="12">
      <c r="A21" s="2">
        <v>9</v>
      </c>
      <c r="B21" s="127" t="s">
        <v>17</v>
      </c>
      <c r="C21" s="128"/>
      <c r="D21" s="80">
        <v>475481.39</v>
      </c>
      <c r="E21" s="76">
        <v>148257.83</v>
      </c>
      <c r="F21" s="76">
        <v>524.4</v>
      </c>
      <c r="G21" s="76">
        <v>0</v>
      </c>
      <c r="H21" s="77">
        <v>1215.65</v>
      </c>
      <c r="I21" s="77">
        <v>481746.73</v>
      </c>
      <c r="J21" s="77">
        <v>1300</v>
      </c>
      <c r="K21" s="77">
        <v>34764.6</v>
      </c>
      <c r="L21" s="77">
        <v>6781.43</v>
      </c>
      <c r="M21" s="77">
        <v>12100</v>
      </c>
      <c r="N21" s="77">
        <v>98312.99</v>
      </c>
      <c r="O21" s="78" t="s">
        <v>18</v>
      </c>
      <c r="P21" s="77">
        <v>5476.56</v>
      </c>
      <c r="Q21" s="77">
        <v>3448</v>
      </c>
      <c r="R21" s="77">
        <v>0</v>
      </c>
      <c r="S21" s="77">
        <v>0</v>
      </c>
      <c r="T21" s="77">
        <v>0</v>
      </c>
      <c r="U21" s="77">
        <v>0</v>
      </c>
      <c r="V21" s="77">
        <v>0</v>
      </c>
      <c r="W21" s="77">
        <v>32907.79</v>
      </c>
      <c r="X21" s="77">
        <v>158482.02</v>
      </c>
      <c r="Y21" s="90">
        <v>0</v>
      </c>
      <c r="Z21" s="77">
        <v>0</v>
      </c>
      <c r="AA21" s="77">
        <f t="shared" si="0"/>
        <v>985318.0000000001</v>
      </c>
      <c r="AB21" s="2">
        <v>707843.43</v>
      </c>
      <c r="AC21" s="2">
        <v>8400</v>
      </c>
      <c r="AD21" s="92">
        <f t="shared" si="2"/>
        <v>716243.43</v>
      </c>
      <c r="AE21" s="77">
        <f t="shared" si="1"/>
        <v>206406.81999999995</v>
      </c>
      <c r="AF21" s="78" t="s">
        <v>18</v>
      </c>
    </row>
    <row r="22" spans="1:32" ht="12">
      <c r="A22" s="2">
        <v>10</v>
      </c>
      <c r="B22" s="127" t="s">
        <v>19</v>
      </c>
      <c r="C22" s="128"/>
      <c r="D22" s="80">
        <v>-296885.16</v>
      </c>
      <c r="E22" s="76">
        <v>251198.61</v>
      </c>
      <c r="F22" s="76">
        <v>93066.41</v>
      </c>
      <c r="G22" s="76">
        <v>0</v>
      </c>
      <c r="H22" s="77">
        <v>2039.11</v>
      </c>
      <c r="I22" s="77">
        <v>188857</v>
      </c>
      <c r="J22" s="77">
        <v>1950</v>
      </c>
      <c r="K22" s="77">
        <v>58313.58</v>
      </c>
      <c r="L22" s="77">
        <v>1500</v>
      </c>
      <c r="M22" s="77">
        <v>3900</v>
      </c>
      <c r="N22" s="77">
        <v>340219.11</v>
      </c>
      <c r="O22" s="78" t="s">
        <v>20</v>
      </c>
      <c r="P22" s="77">
        <v>31155.61</v>
      </c>
      <c r="Q22" s="77">
        <v>357603.6</v>
      </c>
      <c r="R22" s="77">
        <v>122770.33</v>
      </c>
      <c r="S22" s="77">
        <v>0</v>
      </c>
      <c r="T22" s="77">
        <v>0</v>
      </c>
      <c r="U22" s="77">
        <v>0</v>
      </c>
      <c r="V22" s="77">
        <v>0</v>
      </c>
      <c r="W22" s="77">
        <v>55198.99</v>
      </c>
      <c r="X22" s="77">
        <v>265835.19</v>
      </c>
      <c r="Y22" s="90">
        <v>2520</v>
      </c>
      <c r="Z22" s="77">
        <v>908820</v>
      </c>
      <c r="AA22" s="77">
        <f t="shared" si="0"/>
        <v>2684947.54</v>
      </c>
      <c r="AB22" s="2">
        <v>1963415.47</v>
      </c>
      <c r="AC22" s="2">
        <v>805740</v>
      </c>
      <c r="AD22" s="92">
        <f t="shared" si="2"/>
        <v>2769155.4699999997</v>
      </c>
      <c r="AE22" s="77">
        <f t="shared" si="1"/>
        <v>-212677.23000000045</v>
      </c>
      <c r="AF22" s="78" t="s">
        <v>20</v>
      </c>
    </row>
    <row r="23" spans="1:32" ht="12">
      <c r="A23" s="2">
        <v>11</v>
      </c>
      <c r="B23" s="127" t="s">
        <v>21</v>
      </c>
      <c r="C23" s="128"/>
      <c r="D23" s="80">
        <v>-57100.89</v>
      </c>
      <c r="E23" s="76">
        <v>118852.03</v>
      </c>
      <c r="F23" s="76">
        <v>1048.92</v>
      </c>
      <c r="G23" s="76">
        <v>0</v>
      </c>
      <c r="H23" s="77">
        <v>979.92</v>
      </c>
      <c r="I23" s="77">
        <v>91324.3</v>
      </c>
      <c r="J23" s="77">
        <v>0</v>
      </c>
      <c r="K23" s="77">
        <v>28023.22</v>
      </c>
      <c r="L23" s="77">
        <v>3339.53</v>
      </c>
      <c r="M23" s="77">
        <v>4950</v>
      </c>
      <c r="N23" s="77">
        <v>69023.66</v>
      </c>
      <c r="O23" s="78" t="s">
        <v>22</v>
      </c>
      <c r="P23" s="77">
        <v>9192.8</v>
      </c>
      <c r="Q23" s="77">
        <v>127731.18</v>
      </c>
      <c r="R23" s="77">
        <v>0</v>
      </c>
      <c r="S23" s="77">
        <v>0</v>
      </c>
      <c r="T23" s="77">
        <v>4900</v>
      </c>
      <c r="U23" s="77">
        <v>0</v>
      </c>
      <c r="V23" s="77">
        <v>0</v>
      </c>
      <c r="W23" s="77">
        <v>26526.47</v>
      </c>
      <c r="X23" s="77">
        <v>127749.95</v>
      </c>
      <c r="Y23" s="90">
        <v>0</v>
      </c>
      <c r="Z23" s="77">
        <v>0</v>
      </c>
      <c r="AA23" s="77">
        <f t="shared" si="0"/>
        <v>613641.9799999999</v>
      </c>
      <c r="AB23" s="2">
        <v>673820.34</v>
      </c>
      <c r="AC23" s="2">
        <v>10800</v>
      </c>
      <c r="AD23" s="92">
        <f t="shared" si="2"/>
        <v>684620.34</v>
      </c>
      <c r="AE23" s="77">
        <f t="shared" si="1"/>
        <v>13877.470000000088</v>
      </c>
      <c r="AF23" s="78" t="s">
        <v>22</v>
      </c>
    </row>
    <row r="24" spans="1:32" ht="12">
      <c r="A24" s="2">
        <v>12</v>
      </c>
      <c r="B24" s="127" t="s">
        <v>23</v>
      </c>
      <c r="C24" s="128"/>
      <c r="D24" s="80">
        <v>177473.66</v>
      </c>
      <c r="E24" s="76">
        <v>103187.08</v>
      </c>
      <c r="F24" s="76">
        <v>524.46</v>
      </c>
      <c r="G24" s="76">
        <v>0</v>
      </c>
      <c r="H24" s="77">
        <v>658.83</v>
      </c>
      <c r="I24" s="77">
        <v>20181.56</v>
      </c>
      <c r="J24" s="77">
        <v>0</v>
      </c>
      <c r="K24" s="77">
        <v>18840.9</v>
      </c>
      <c r="L24" s="77">
        <v>3585.05</v>
      </c>
      <c r="M24" s="77">
        <v>4950</v>
      </c>
      <c r="N24" s="77">
        <v>84675.43</v>
      </c>
      <c r="O24" s="78" t="s">
        <v>24</v>
      </c>
      <c r="P24" s="77">
        <v>3199.57</v>
      </c>
      <c r="Q24" s="77">
        <v>3448</v>
      </c>
      <c r="R24" s="77">
        <v>0</v>
      </c>
      <c r="S24" s="77">
        <v>0</v>
      </c>
      <c r="T24" s="77">
        <v>0</v>
      </c>
      <c r="U24" s="77">
        <v>0</v>
      </c>
      <c r="V24" s="77">
        <v>0</v>
      </c>
      <c r="W24" s="77">
        <v>17834.59</v>
      </c>
      <c r="X24" s="77">
        <v>103987.02</v>
      </c>
      <c r="Y24" s="90">
        <v>0</v>
      </c>
      <c r="Z24" s="77">
        <v>0</v>
      </c>
      <c r="AA24" s="77">
        <f t="shared" si="0"/>
        <v>365072.49</v>
      </c>
      <c r="AB24" s="2">
        <v>285868.31</v>
      </c>
      <c r="AC24" s="2">
        <v>325314</v>
      </c>
      <c r="AD24" s="92">
        <f t="shared" si="2"/>
        <v>611182.31</v>
      </c>
      <c r="AE24" s="77">
        <f t="shared" si="1"/>
        <v>423583.4800000001</v>
      </c>
      <c r="AF24" s="78" t="s">
        <v>24</v>
      </c>
    </row>
    <row r="25" spans="1:32" ht="12">
      <c r="A25" s="2">
        <v>13</v>
      </c>
      <c r="B25" s="127" t="s">
        <v>25</v>
      </c>
      <c r="C25" s="128"/>
      <c r="D25" s="80">
        <v>-57042.03</v>
      </c>
      <c r="E25" s="76">
        <v>73663.74</v>
      </c>
      <c r="F25" s="76">
        <v>1048.92</v>
      </c>
      <c r="G25" s="76">
        <v>0</v>
      </c>
      <c r="H25" s="77">
        <v>576.49</v>
      </c>
      <c r="I25" s="77">
        <v>13165.58</v>
      </c>
      <c r="J25" s="77">
        <v>0</v>
      </c>
      <c r="K25" s="77">
        <v>16486.08</v>
      </c>
      <c r="L25" s="77">
        <v>2709.67</v>
      </c>
      <c r="M25" s="77">
        <v>3850</v>
      </c>
      <c r="N25" s="77">
        <v>73844.8</v>
      </c>
      <c r="O25" s="78" t="s">
        <v>26</v>
      </c>
      <c r="P25" s="77">
        <v>4332.68</v>
      </c>
      <c r="Q25" s="77">
        <v>82053.79</v>
      </c>
      <c r="R25" s="77">
        <v>0</v>
      </c>
      <c r="S25" s="77">
        <v>0</v>
      </c>
      <c r="T25" s="77">
        <v>0</v>
      </c>
      <c r="U25" s="77">
        <v>18000</v>
      </c>
      <c r="V25" s="77">
        <v>0</v>
      </c>
      <c r="W25" s="77">
        <v>15605.54</v>
      </c>
      <c r="X25" s="77">
        <v>75155.4</v>
      </c>
      <c r="Y25" s="90">
        <v>720</v>
      </c>
      <c r="Z25" s="77">
        <v>0</v>
      </c>
      <c r="AA25" s="77">
        <f t="shared" si="0"/>
        <v>381212.68999999994</v>
      </c>
      <c r="AB25" s="2">
        <v>404717.55</v>
      </c>
      <c r="AC25" s="2">
        <v>8400</v>
      </c>
      <c r="AD25" s="92">
        <f t="shared" si="2"/>
        <v>413117.55</v>
      </c>
      <c r="AE25" s="77">
        <f t="shared" si="1"/>
        <v>-25137.169999999925</v>
      </c>
      <c r="AF25" s="78" t="s">
        <v>26</v>
      </c>
    </row>
    <row r="26" spans="1:32" ht="12">
      <c r="A26" s="2">
        <v>14</v>
      </c>
      <c r="B26" s="127" t="s">
        <v>27</v>
      </c>
      <c r="C26" s="128"/>
      <c r="D26" s="80">
        <v>932.68</v>
      </c>
      <c r="E26" s="76">
        <v>149252.54</v>
      </c>
      <c r="F26" s="76">
        <v>524.4</v>
      </c>
      <c r="G26" s="76">
        <v>0</v>
      </c>
      <c r="H26" s="77">
        <v>1205.21</v>
      </c>
      <c r="I26" s="77">
        <v>111312.06</v>
      </c>
      <c r="J26" s="77">
        <v>0</v>
      </c>
      <c r="K26" s="77">
        <v>34466.02</v>
      </c>
      <c r="L26" s="77">
        <v>2152.92</v>
      </c>
      <c r="M26" s="77">
        <v>6600</v>
      </c>
      <c r="N26" s="77">
        <v>89781.35</v>
      </c>
      <c r="O26" s="78" t="s">
        <v>28</v>
      </c>
      <c r="P26" s="77">
        <v>7033.23</v>
      </c>
      <c r="Q26" s="77">
        <v>3448</v>
      </c>
      <c r="R26" s="77">
        <v>0</v>
      </c>
      <c r="S26" s="77">
        <v>0</v>
      </c>
      <c r="T26" s="77">
        <v>0</v>
      </c>
      <c r="U26" s="77">
        <v>0</v>
      </c>
      <c r="V26" s="77">
        <v>0</v>
      </c>
      <c r="W26" s="77">
        <v>32625.15</v>
      </c>
      <c r="X26" s="77">
        <v>157120.86</v>
      </c>
      <c r="Y26" s="90">
        <v>0</v>
      </c>
      <c r="Z26" s="77">
        <v>0</v>
      </c>
      <c r="AA26" s="77">
        <f t="shared" si="0"/>
        <v>595521.74</v>
      </c>
      <c r="AB26" s="2">
        <v>714963.66</v>
      </c>
      <c r="AC26" s="2">
        <v>8400</v>
      </c>
      <c r="AD26" s="92">
        <f t="shared" si="2"/>
        <v>723363.66</v>
      </c>
      <c r="AE26" s="77">
        <f t="shared" si="1"/>
        <v>128774.6000000001</v>
      </c>
      <c r="AF26" s="78" t="s">
        <v>28</v>
      </c>
    </row>
    <row r="27" spans="1:32" ht="12">
      <c r="A27" s="2">
        <v>15</v>
      </c>
      <c r="B27" s="127" t="s">
        <v>29</v>
      </c>
      <c r="C27" s="128"/>
      <c r="D27" s="80">
        <v>-145327.37</v>
      </c>
      <c r="E27" s="76">
        <v>81601.52</v>
      </c>
      <c r="F27" s="76">
        <v>524.46</v>
      </c>
      <c r="G27" s="76">
        <v>0</v>
      </c>
      <c r="H27" s="77">
        <v>672.69</v>
      </c>
      <c r="I27" s="77">
        <v>44969.26</v>
      </c>
      <c r="J27" s="77">
        <v>0</v>
      </c>
      <c r="K27" s="77">
        <v>19237.3</v>
      </c>
      <c r="L27" s="77">
        <v>4327.44</v>
      </c>
      <c r="M27" s="77">
        <v>4950</v>
      </c>
      <c r="N27" s="77">
        <v>84958.83</v>
      </c>
      <c r="O27" s="78" t="s">
        <v>30</v>
      </c>
      <c r="P27" s="77">
        <v>3373.24</v>
      </c>
      <c r="Q27" s="77">
        <v>3448</v>
      </c>
      <c r="R27" s="77">
        <v>0</v>
      </c>
      <c r="S27" s="77">
        <v>0</v>
      </c>
      <c r="T27" s="77">
        <v>0</v>
      </c>
      <c r="U27" s="77">
        <v>0</v>
      </c>
      <c r="V27" s="77">
        <v>0</v>
      </c>
      <c r="W27" s="77">
        <v>18209.81</v>
      </c>
      <c r="X27" s="77">
        <v>87697.42</v>
      </c>
      <c r="Y27" s="90">
        <v>0</v>
      </c>
      <c r="Z27" s="77">
        <v>0</v>
      </c>
      <c r="AA27" s="77">
        <f t="shared" si="0"/>
        <v>353969.97</v>
      </c>
      <c r="AB27" s="2">
        <v>388115.42</v>
      </c>
      <c r="AC27" s="2">
        <v>8400</v>
      </c>
      <c r="AD27" s="92">
        <f t="shared" si="2"/>
        <v>396515.42</v>
      </c>
      <c r="AE27" s="77">
        <f t="shared" si="1"/>
        <v>-102781.91999999998</v>
      </c>
      <c r="AF27" s="78" t="s">
        <v>30</v>
      </c>
    </row>
    <row r="28" spans="1:32" ht="12">
      <c r="A28" s="2">
        <v>16</v>
      </c>
      <c r="B28" s="127" t="s">
        <v>31</v>
      </c>
      <c r="C28" s="128"/>
      <c r="D28" s="80">
        <v>-204966.67</v>
      </c>
      <c r="E28" s="76">
        <v>143967.98</v>
      </c>
      <c r="F28" s="76">
        <v>524.4</v>
      </c>
      <c r="G28" s="76">
        <v>0</v>
      </c>
      <c r="H28" s="77">
        <v>1182.89</v>
      </c>
      <c r="I28" s="77">
        <v>157480.01</v>
      </c>
      <c r="J28" s="77">
        <v>1300</v>
      </c>
      <c r="K28" s="77">
        <v>33827.82</v>
      </c>
      <c r="L28" s="77">
        <v>4800.18</v>
      </c>
      <c r="M28" s="77">
        <v>6050</v>
      </c>
      <c r="N28" s="77">
        <v>163714.19</v>
      </c>
      <c r="O28" s="78" t="s">
        <v>32</v>
      </c>
      <c r="P28" s="77">
        <v>6065.16</v>
      </c>
      <c r="Q28" s="77">
        <v>3448</v>
      </c>
      <c r="R28" s="77">
        <v>0</v>
      </c>
      <c r="S28" s="77">
        <v>0</v>
      </c>
      <c r="T28" s="77">
        <v>0</v>
      </c>
      <c r="U28" s="77">
        <v>0</v>
      </c>
      <c r="V28" s="77">
        <v>0</v>
      </c>
      <c r="W28" s="77">
        <v>32021.04</v>
      </c>
      <c r="X28" s="77">
        <v>154211.51</v>
      </c>
      <c r="Y28" s="90">
        <v>0</v>
      </c>
      <c r="Z28" s="77">
        <v>0</v>
      </c>
      <c r="AA28" s="77">
        <f t="shared" si="0"/>
        <v>708593.18</v>
      </c>
      <c r="AB28" s="2">
        <v>734007.98</v>
      </c>
      <c r="AC28" s="2">
        <v>8400</v>
      </c>
      <c r="AD28" s="92">
        <f t="shared" si="2"/>
        <v>742407.98</v>
      </c>
      <c r="AE28" s="77">
        <f t="shared" si="1"/>
        <v>-171151.8700000001</v>
      </c>
      <c r="AF28" s="78" t="s">
        <v>32</v>
      </c>
    </row>
    <row r="29" spans="1:32" ht="12">
      <c r="A29" s="2">
        <v>17</v>
      </c>
      <c r="B29" s="127" t="s">
        <v>33</v>
      </c>
      <c r="C29" s="128"/>
      <c r="D29" s="80">
        <v>-26676.2</v>
      </c>
      <c r="E29" s="76">
        <v>183010</v>
      </c>
      <c r="F29" s="76">
        <v>524.46</v>
      </c>
      <c r="G29" s="76">
        <v>0</v>
      </c>
      <c r="H29" s="77">
        <v>1168.48</v>
      </c>
      <c r="I29" s="77">
        <v>27519.5</v>
      </c>
      <c r="J29" s="77">
        <v>0</v>
      </c>
      <c r="K29" s="77">
        <v>33415.75</v>
      </c>
      <c r="L29" s="77">
        <v>2617.2</v>
      </c>
      <c r="M29" s="77">
        <v>0</v>
      </c>
      <c r="N29" s="77">
        <v>89547.53</v>
      </c>
      <c r="O29" s="78" t="s">
        <v>34</v>
      </c>
      <c r="P29" s="77">
        <v>8964.47</v>
      </c>
      <c r="Q29" s="77">
        <v>123749.35</v>
      </c>
      <c r="R29" s="77">
        <v>0</v>
      </c>
      <c r="S29" s="77">
        <v>0</v>
      </c>
      <c r="T29" s="77">
        <v>5320</v>
      </c>
      <c r="U29" s="77">
        <v>0</v>
      </c>
      <c r="V29" s="77">
        <v>0</v>
      </c>
      <c r="W29" s="77">
        <v>31630.98</v>
      </c>
      <c r="X29" s="77">
        <v>184428.76</v>
      </c>
      <c r="Y29" s="90">
        <v>0</v>
      </c>
      <c r="Z29" s="77">
        <v>0</v>
      </c>
      <c r="AA29" s="77">
        <f t="shared" si="0"/>
        <v>691896.48</v>
      </c>
      <c r="AB29" s="2">
        <v>910808.86</v>
      </c>
      <c r="AC29" s="2">
        <v>6000</v>
      </c>
      <c r="AD29" s="92">
        <f t="shared" si="2"/>
        <v>916808.86</v>
      </c>
      <c r="AE29" s="77">
        <f t="shared" si="1"/>
        <v>198236.18000000005</v>
      </c>
      <c r="AF29" s="78" t="s">
        <v>34</v>
      </c>
    </row>
    <row r="30" spans="1:32" ht="12">
      <c r="A30" s="2">
        <v>18</v>
      </c>
      <c r="B30" s="127" t="s">
        <v>35</v>
      </c>
      <c r="C30" s="128"/>
      <c r="D30" s="80">
        <v>359899.17</v>
      </c>
      <c r="E30" s="76">
        <v>225426.71</v>
      </c>
      <c r="F30" s="76">
        <v>19824.46</v>
      </c>
      <c r="G30" s="76">
        <v>0</v>
      </c>
      <c r="H30" s="77">
        <v>1439.3</v>
      </c>
      <c r="I30" s="77">
        <v>283880.94</v>
      </c>
      <c r="J30" s="77">
        <v>0</v>
      </c>
      <c r="K30" s="77">
        <v>41160.6</v>
      </c>
      <c r="L30" s="77">
        <v>4642.37</v>
      </c>
      <c r="M30" s="77">
        <v>13200</v>
      </c>
      <c r="N30" s="77">
        <v>182076.09</v>
      </c>
      <c r="O30" s="78" t="s">
        <v>36</v>
      </c>
      <c r="P30" s="77">
        <v>7384.31</v>
      </c>
      <c r="Q30" s="77">
        <v>3448</v>
      </c>
      <c r="R30" s="77">
        <v>0</v>
      </c>
      <c r="S30" s="77">
        <v>0</v>
      </c>
      <c r="T30" s="77">
        <v>0</v>
      </c>
      <c r="U30" s="77">
        <v>0</v>
      </c>
      <c r="V30" s="77">
        <v>0</v>
      </c>
      <c r="W30" s="77">
        <v>38962.17</v>
      </c>
      <c r="X30" s="77">
        <v>227174.3</v>
      </c>
      <c r="Y30" s="90">
        <v>0</v>
      </c>
      <c r="Z30" s="77">
        <v>0</v>
      </c>
      <c r="AA30" s="77">
        <f t="shared" si="0"/>
        <v>1048619.25</v>
      </c>
      <c r="AB30" s="2">
        <v>1023689.68</v>
      </c>
      <c r="AC30" s="2">
        <v>8400</v>
      </c>
      <c r="AD30" s="92">
        <f t="shared" si="2"/>
        <v>1032089.68</v>
      </c>
      <c r="AE30" s="77">
        <f t="shared" si="1"/>
        <v>343369.6000000001</v>
      </c>
      <c r="AF30" s="78" t="s">
        <v>36</v>
      </c>
    </row>
    <row r="31" spans="1:32" ht="12">
      <c r="A31" s="2">
        <v>19</v>
      </c>
      <c r="B31" s="127" t="s">
        <v>37</v>
      </c>
      <c r="C31" s="128"/>
      <c r="D31" s="80">
        <v>9784.53</v>
      </c>
      <c r="E31" s="76">
        <v>118510.45</v>
      </c>
      <c r="F31" s="76">
        <v>1048.92</v>
      </c>
      <c r="G31" s="76">
        <v>0</v>
      </c>
      <c r="H31" s="77">
        <v>951.16</v>
      </c>
      <c r="I31" s="77">
        <v>22908.1</v>
      </c>
      <c r="J31" s="77">
        <v>0</v>
      </c>
      <c r="K31" s="77">
        <v>27200.94</v>
      </c>
      <c r="L31" s="77">
        <v>3503.54</v>
      </c>
      <c r="M31" s="77">
        <v>3300</v>
      </c>
      <c r="N31" s="77">
        <v>66044.2</v>
      </c>
      <c r="O31" s="78" t="s">
        <v>38</v>
      </c>
      <c r="P31" s="77">
        <v>4544.11</v>
      </c>
      <c r="Q31" s="77">
        <v>123978.21</v>
      </c>
      <c r="R31" s="77">
        <v>0</v>
      </c>
      <c r="S31" s="77">
        <v>0</v>
      </c>
      <c r="T31" s="77">
        <v>4900</v>
      </c>
      <c r="U31" s="77">
        <v>0</v>
      </c>
      <c r="V31" s="77">
        <v>0</v>
      </c>
      <c r="W31" s="77">
        <v>25748.11</v>
      </c>
      <c r="X31" s="77">
        <v>150127.9</v>
      </c>
      <c r="Y31" s="90">
        <v>0</v>
      </c>
      <c r="Z31" s="77">
        <v>0</v>
      </c>
      <c r="AA31" s="77">
        <f t="shared" si="0"/>
        <v>552765.64</v>
      </c>
      <c r="AB31" s="2">
        <v>730878.46</v>
      </c>
      <c r="AC31" s="2">
        <v>0</v>
      </c>
      <c r="AD31" s="92">
        <f t="shared" si="2"/>
        <v>730878.46</v>
      </c>
      <c r="AE31" s="77">
        <f t="shared" si="1"/>
        <v>187897.34999999998</v>
      </c>
      <c r="AF31" s="78" t="s">
        <v>38</v>
      </c>
    </row>
    <row r="32" spans="1:32" ht="12">
      <c r="A32" s="2">
        <v>20</v>
      </c>
      <c r="B32" s="127" t="s">
        <v>39</v>
      </c>
      <c r="C32" s="128"/>
      <c r="D32" s="80">
        <v>-136386.04</v>
      </c>
      <c r="E32" s="76">
        <v>149957.85</v>
      </c>
      <c r="F32" s="76">
        <v>524.46</v>
      </c>
      <c r="G32" s="76">
        <v>0</v>
      </c>
      <c r="H32" s="77">
        <v>1226.76</v>
      </c>
      <c r="I32" s="77">
        <v>133319.38</v>
      </c>
      <c r="J32" s="77">
        <v>0</v>
      </c>
      <c r="K32" s="77">
        <v>35082.29</v>
      </c>
      <c r="L32" s="77">
        <v>6250.9</v>
      </c>
      <c r="M32" s="77">
        <v>7975</v>
      </c>
      <c r="N32" s="77">
        <v>211108.15</v>
      </c>
      <c r="O32" s="78" t="s">
        <v>40</v>
      </c>
      <c r="P32" s="77">
        <v>4313.84</v>
      </c>
      <c r="Q32" s="77">
        <v>3448</v>
      </c>
      <c r="R32" s="77">
        <v>0</v>
      </c>
      <c r="S32" s="77">
        <v>0</v>
      </c>
      <c r="T32" s="77">
        <v>0</v>
      </c>
      <c r="U32" s="77">
        <v>0</v>
      </c>
      <c r="V32" s="77">
        <v>0</v>
      </c>
      <c r="W32" s="77">
        <v>33208.51</v>
      </c>
      <c r="X32" s="77">
        <v>159930.3</v>
      </c>
      <c r="Y32" s="90">
        <v>0</v>
      </c>
      <c r="Z32" s="77">
        <v>0</v>
      </c>
      <c r="AA32" s="77">
        <f t="shared" si="0"/>
        <v>746345.44</v>
      </c>
      <c r="AB32" s="2">
        <v>919540.08</v>
      </c>
      <c r="AC32" s="2">
        <v>8400</v>
      </c>
      <c r="AD32" s="92">
        <f t="shared" si="2"/>
        <v>927940.08</v>
      </c>
      <c r="AE32" s="77">
        <f t="shared" si="1"/>
        <v>45208.59999999998</v>
      </c>
      <c r="AF32" s="78" t="s">
        <v>40</v>
      </c>
    </row>
    <row r="33" spans="1:32" ht="12">
      <c r="A33" s="2">
        <v>21</v>
      </c>
      <c r="B33" s="127" t="s">
        <v>41</v>
      </c>
      <c r="C33" s="128"/>
      <c r="D33" s="80">
        <v>29285.63</v>
      </c>
      <c r="E33" s="76">
        <v>89437.73</v>
      </c>
      <c r="F33" s="76">
        <v>524.46</v>
      </c>
      <c r="G33" s="76">
        <v>0</v>
      </c>
      <c r="H33" s="77">
        <v>724.9</v>
      </c>
      <c r="I33" s="77">
        <v>9585.2</v>
      </c>
      <c r="J33" s="77">
        <v>0</v>
      </c>
      <c r="K33" s="77">
        <v>20730.45</v>
      </c>
      <c r="L33" s="77">
        <v>2450.95</v>
      </c>
      <c r="M33" s="77">
        <v>2530</v>
      </c>
      <c r="N33" s="77">
        <v>119721.2</v>
      </c>
      <c r="O33" s="78" t="s">
        <v>42</v>
      </c>
      <c r="P33" s="77">
        <v>6802.41</v>
      </c>
      <c r="Q33" s="77">
        <v>63873.82</v>
      </c>
      <c r="R33" s="77">
        <v>70526.76</v>
      </c>
      <c r="S33" s="77">
        <v>0</v>
      </c>
      <c r="T33" s="77">
        <v>2450</v>
      </c>
      <c r="U33" s="77">
        <v>18000</v>
      </c>
      <c r="V33" s="77">
        <v>0</v>
      </c>
      <c r="W33" s="77">
        <v>19623.22</v>
      </c>
      <c r="X33" s="77">
        <v>94504.29</v>
      </c>
      <c r="Y33" s="90">
        <v>0</v>
      </c>
      <c r="Z33" s="77">
        <v>0</v>
      </c>
      <c r="AA33" s="77">
        <f t="shared" si="0"/>
        <v>521485.38999999996</v>
      </c>
      <c r="AB33" s="2">
        <v>624773.64</v>
      </c>
      <c r="AC33" s="2">
        <v>12000</v>
      </c>
      <c r="AD33" s="92">
        <f t="shared" si="2"/>
        <v>636773.64</v>
      </c>
      <c r="AE33" s="77">
        <f t="shared" si="1"/>
        <v>144573.88000000006</v>
      </c>
      <c r="AF33" s="78" t="s">
        <v>42</v>
      </c>
    </row>
    <row r="34" spans="1:32" ht="12">
      <c r="A34" s="2">
        <v>22</v>
      </c>
      <c r="B34" s="127" t="s">
        <v>43</v>
      </c>
      <c r="C34" s="128"/>
      <c r="D34" s="80">
        <v>545513.92</v>
      </c>
      <c r="E34" s="76">
        <v>380579.83</v>
      </c>
      <c r="F34" s="76">
        <v>524.45</v>
      </c>
      <c r="G34" s="76">
        <v>19800</v>
      </c>
      <c r="H34" s="77">
        <v>2429.93</v>
      </c>
      <c r="I34" s="77">
        <v>35054.43</v>
      </c>
      <c r="J34" s="77">
        <v>0</v>
      </c>
      <c r="K34" s="77">
        <v>69489.97</v>
      </c>
      <c r="L34" s="77">
        <v>4200</v>
      </c>
      <c r="M34" s="77">
        <v>0</v>
      </c>
      <c r="N34" s="77">
        <v>113790.4</v>
      </c>
      <c r="O34" s="78" t="s">
        <v>44</v>
      </c>
      <c r="P34" s="77">
        <v>12663.73</v>
      </c>
      <c r="Q34" s="77">
        <v>296169.17</v>
      </c>
      <c r="R34" s="77">
        <v>0</v>
      </c>
      <c r="S34" s="77">
        <v>0</v>
      </c>
      <c r="T34" s="77">
        <v>0</v>
      </c>
      <c r="U34" s="77">
        <v>0</v>
      </c>
      <c r="V34" s="77">
        <v>0</v>
      </c>
      <c r="W34" s="77">
        <v>65778.44</v>
      </c>
      <c r="X34" s="77">
        <v>383530.22</v>
      </c>
      <c r="Y34" s="90">
        <v>246574.27</v>
      </c>
      <c r="Z34" s="77">
        <v>0</v>
      </c>
      <c r="AA34" s="77">
        <f t="shared" si="0"/>
        <v>1630584.8399999999</v>
      </c>
      <c r="AB34" s="2">
        <v>1844624.36</v>
      </c>
      <c r="AC34" s="2">
        <v>24800</v>
      </c>
      <c r="AD34" s="92">
        <f t="shared" si="2"/>
        <v>1869424.36</v>
      </c>
      <c r="AE34" s="77">
        <f t="shared" si="1"/>
        <v>784353.4400000004</v>
      </c>
      <c r="AF34" s="78" t="s">
        <v>44</v>
      </c>
    </row>
    <row r="35" spans="1:32" ht="12">
      <c r="A35" s="2">
        <v>23</v>
      </c>
      <c r="B35" s="127" t="s">
        <v>45</v>
      </c>
      <c r="C35" s="128"/>
      <c r="D35" s="80">
        <v>96930.26</v>
      </c>
      <c r="E35" s="76">
        <v>145986.88</v>
      </c>
      <c r="F35" s="76">
        <v>524.46</v>
      </c>
      <c r="G35" s="76">
        <v>0</v>
      </c>
      <c r="H35" s="77">
        <v>1204.98</v>
      </c>
      <c r="I35" s="77">
        <v>392980.6</v>
      </c>
      <c r="J35" s="77">
        <v>1300</v>
      </c>
      <c r="K35" s="77">
        <v>34459.62</v>
      </c>
      <c r="L35" s="77">
        <v>4364.4</v>
      </c>
      <c r="M35" s="77">
        <v>7975</v>
      </c>
      <c r="N35" s="77">
        <v>104336.02</v>
      </c>
      <c r="O35" s="78" t="s">
        <v>46</v>
      </c>
      <c r="P35" s="77">
        <v>11795.06</v>
      </c>
      <c r="Q35" s="77">
        <v>134019.86</v>
      </c>
      <c r="R35" s="77">
        <v>105789.43</v>
      </c>
      <c r="S35" s="77">
        <v>0</v>
      </c>
      <c r="T35" s="77">
        <v>3780</v>
      </c>
      <c r="U35" s="77">
        <v>27000</v>
      </c>
      <c r="V35" s="77">
        <v>4000</v>
      </c>
      <c r="W35" s="77">
        <v>32619.1</v>
      </c>
      <c r="X35" s="77">
        <v>157091.71</v>
      </c>
      <c r="Y35" s="90">
        <v>0</v>
      </c>
      <c r="Z35" s="77">
        <v>0</v>
      </c>
      <c r="AA35" s="77">
        <f t="shared" si="0"/>
        <v>1169227.12</v>
      </c>
      <c r="AB35" s="2">
        <v>1032533.79</v>
      </c>
      <c r="AC35" s="2">
        <v>13200</v>
      </c>
      <c r="AD35" s="92">
        <f t="shared" si="2"/>
        <v>1045733.79</v>
      </c>
      <c r="AE35" s="77">
        <f t="shared" si="1"/>
        <v>-26563.070000000065</v>
      </c>
      <c r="AF35" s="78" t="s">
        <v>46</v>
      </c>
    </row>
    <row r="36" spans="1:32" ht="12">
      <c r="A36" s="2">
        <v>24</v>
      </c>
      <c r="B36" s="127" t="s">
        <v>47</v>
      </c>
      <c r="C36" s="128"/>
      <c r="D36" s="80">
        <v>580812.69</v>
      </c>
      <c r="E36" s="76">
        <v>110895.14</v>
      </c>
      <c r="F36" s="76">
        <v>524.46</v>
      </c>
      <c r="G36" s="76">
        <v>0</v>
      </c>
      <c r="H36" s="77">
        <v>685.97</v>
      </c>
      <c r="I36" s="77">
        <v>25931.94</v>
      </c>
      <c r="J36" s="77">
        <v>1950</v>
      </c>
      <c r="K36" s="77">
        <v>19617</v>
      </c>
      <c r="L36" s="77">
        <v>2451.72</v>
      </c>
      <c r="M36" s="77">
        <v>0</v>
      </c>
      <c r="N36" s="77">
        <v>42808.92</v>
      </c>
      <c r="O36" s="78" t="s">
        <v>48</v>
      </c>
      <c r="P36" s="77">
        <v>6682.31</v>
      </c>
      <c r="Q36" s="77">
        <v>69230.88</v>
      </c>
      <c r="R36" s="77">
        <v>68456.81</v>
      </c>
      <c r="S36" s="77">
        <v>0</v>
      </c>
      <c r="T36" s="77">
        <v>1295</v>
      </c>
      <c r="U36" s="77">
        <v>18000</v>
      </c>
      <c r="V36" s="77">
        <v>30000</v>
      </c>
      <c r="W36" s="77">
        <v>18569.24</v>
      </c>
      <c r="X36" s="77">
        <v>108270.49</v>
      </c>
      <c r="Y36" s="90">
        <v>0</v>
      </c>
      <c r="Z36" s="77">
        <v>0</v>
      </c>
      <c r="AA36" s="77">
        <f t="shared" si="0"/>
        <v>525369.88</v>
      </c>
      <c r="AB36" s="2">
        <v>563865.88</v>
      </c>
      <c r="AC36" s="2">
        <v>8400</v>
      </c>
      <c r="AD36" s="92">
        <f t="shared" si="2"/>
        <v>572265.88</v>
      </c>
      <c r="AE36" s="77">
        <f t="shared" si="1"/>
        <v>627708.6899999998</v>
      </c>
      <c r="AF36" s="78" t="s">
        <v>48</v>
      </c>
    </row>
    <row r="37" spans="1:32" ht="12">
      <c r="A37" s="2">
        <v>25</v>
      </c>
      <c r="B37" s="127" t="s">
        <v>49</v>
      </c>
      <c r="C37" s="128"/>
      <c r="D37" s="80">
        <v>141796.42</v>
      </c>
      <c r="E37" s="76">
        <v>118739.9</v>
      </c>
      <c r="F37" s="76">
        <v>524.4</v>
      </c>
      <c r="G37" s="76">
        <v>0</v>
      </c>
      <c r="H37" s="77">
        <v>751.96</v>
      </c>
      <c r="I37" s="77">
        <v>8739.2</v>
      </c>
      <c r="J37" s="77">
        <v>0</v>
      </c>
      <c r="K37" s="77">
        <v>21504.29</v>
      </c>
      <c r="L37" s="77">
        <v>2490.22</v>
      </c>
      <c r="M37" s="77">
        <v>2530</v>
      </c>
      <c r="N37" s="77">
        <v>74595.26</v>
      </c>
      <c r="O37" s="78" t="s">
        <v>50</v>
      </c>
      <c r="P37" s="77">
        <v>8750.81</v>
      </c>
      <c r="Q37" s="77">
        <v>69230.88</v>
      </c>
      <c r="R37" s="77">
        <v>62232.81</v>
      </c>
      <c r="S37" s="77">
        <v>0</v>
      </c>
      <c r="T37" s="77">
        <v>2450</v>
      </c>
      <c r="U37" s="77">
        <v>0</v>
      </c>
      <c r="V37" s="77">
        <v>0</v>
      </c>
      <c r="W37" s="77">
        <v>20355.72</v>
      </c>
      <c r="X37" s="77">
        <v>118686.83</v>
      </c>
      <c r="Y37" s="90">
        <v>0</v>
      </c>
      <c r="Z37" s="77">
        <v>0</v>
      </c>
      <c r="AA37" s="77">
        <f t="shared" si="0"/>
        <v>511582.27999999997</v>
      </c>
      <c r="AB37" s="2">
        <v>638612.82</v>
      </c>
      <c r="AC37" s="2">
        <v>8400</v>
      </c>
      <c r="AD37" s="92">
        <f t="shared" si="2"/>
        <v>647012.82</v>
      </c>
      <c r="AE37" s="77">
        <f t="shared" si="1"/>
        <v>277226.96</v>
      </c>
      <c r="AF37" s="78" t="s">
        <v>50</v>
      </c>
    </row>
    <row r="38" spans="1:32" ht="12">
      <c r="A38" s="2">
        <v>26</v>
      </c>
      <c r="B38" s="129" t="s">
        <v>325</v>
      </c>
      <c r="C38" s="130"/>
      <c r="D38" s="86">
        <v>-68830.32</v>
      </c>
      <c r="E38" s="76">
        <v>105941.6</v>
      </c>
      <c r="F38" s="76">
        <v>611.8</v>
      </c>
      <c r="G38" s="76">
        <v>0</v>
      </c>
      <c r="H38" s="77">
        <v>668.35</v>
      </c>
      <c r="I38" s="77">
        <v>6009.66</v>
      </c>
      <c r="J38" s="77">
        <v>1300</v>
      </c>
      <c r="K38" s="77">
        <v>19113.12</v>
      </c>
      <c r="L38" s="77">
        <v>3088.51</v>
      </c>
      <c r="M38" s="77">
        <v>15060</v>
      </c>
      <c r="N38" s="77">
        <v>173814.36</v>
      </c>
      <c r="O38" s="78" t="s">
        <v>327</v>
      </c>
      <c r="P38" s="77">
        <v>10462.54</v>
      </c>
      <c r="Q38" s="77">
        <v>77627.28</v>
      </c>
      <c r="R38" s="77">
        <v>71236.5</v>
      </c>
      <c r="S38" s="77">
        <v>0</v>
      </c>
      <c r="T38" s="77">
        <v>1190</v>
      </c>
      <c r="U38" s="77">
        <v>0</v>
      </c>
      <c r="V38" s="77">
        <v>8980</v>
      </c>
      <c r="W38" s="77">
        <v>18092.27</v>
      </c>
      <c r="X38" s="77">
        <v>105489.46</v>
      </c>
      <c r="Y38" s="90">
        <v>0</v>
      </c>
      <c r="Z38" s="77">
        <v>0</v>
      </c>
      <c r="AA38" s="77">
        <f t="shared" si="0"/>
        <v>618685.45</v>
      </c>
      <c r="AB38" s="2">
        <v>605294.62</v>
      </c>
      <c r="AC38" s="2">
        <v>400901</v>
      </c>
      <c r="AD38" s="92">
        <f t="shared" si="2"/>
        <v>1006195.62</v>
      </c>
      <c r="AE38" s="77">
        <f t="shared" si="1"/>
        <v>318679.8500000001</v>
      </c>
      <c r="AF38" s="78" t="s">
        <v>327</v>
      </c>
    </row>
    <row r="39" spans="1:32" ht="12">
      <c r="A39" s="2">
        <v>27</v>
      </c>
      <c r="B39" s="129" t="s">
        <v>51</v>
      </c>
      <c r="C39" s="130"/>
      <c r="D39" s="86">
        <v>-375746.68</v>
      </c>
      <c r="E39" s="76">
        <v>104380.69</v>
      </c>
      <c r="F39" s="76">
        <v>524.4</v>
      </c>
      <c r="G39" s="76">
        <v>0</v>
      </c>
      <c r="H39" s="77">
        <v>777.86</v>
      </c>
      <c r="I39" s="77">
        <v>50831.65</v>
      </c>
      <c r="J39" s="77">
        <v>0</v>
      </c>
      <c r="K39" s="77">
        <v>22244.82</v>
      </c>
      <c r="L39" s="77">
        <v>3334.14</v>
      </c>
      <c r="M39" s="77">
        <v>8250</v>
      </c>
      <c r="N39" s="77">
        <v>145976.82</v>
      </c>
      <c r="O39" s="78" t="s">
        <v>328</v>
      </c>
      <c r="P39" s="77">
        <v>3709.29</v>
      </c>
      <c r="Q39" s="77">
        <v>3448</v>
      </c>
      <c r="R39" s="77">
        <v>0</v>
      </c>
      <c r="S39" s="77">
        <v>0</v>
      </c>
      <c r="T39" s="77">
        <v>0</v>
      </c>
      <c r="U39" s="77">
        <v>0</v>
      </c>
      <c r="V39" s="77">
        <v>0</v>
      </c>
      <c r="W39" s="77">
        <v>21056.7</v>
      </c>
      <c r="X39" s="77">
        <v>101407.87</v>
      </c>
      <c r="Y39" s="90">
        <v>0</v>
      </c>
      <c r="Z39" s="77">
        <v>0</v>
      </c>
      <c r="AA39" s="77">
        <f t="shared" si="0"/>
        <v>465942.24</v>
      </c>
      <c r="AB39" s="2">
        <v>493247.27</v>
      </c>
      <c r="AC39" s="2">
        <v>8400</v>
      </c>
      <c r="AD39" s="92">
        <f t="shared" si="2"/>
        <v>501647.27</v>
      </c>
      <c r="AE39" s="77">
        <f t="shared" si="1"/>
        <v>-340041.64999999997</v>
      </c>
      <c r="AF39" s="78" t="s">
        <v>328</v>
      </c>
    </row>
    <row r="40" spans="1:32" ht="12">
      <c r="A40" s="2">
        <v>28</v>
      </c>
      <c r="B40" s="129" t="s">
        <v>52</v>
      </c>
      <c r="C40" s="130"/>
      <c r="D40" s="86">
        <v>-546160.3</v>
      </c>
      <c r="E40" s="76">
        <v>114606.71</v>
      </c>
      <c r="F40" s="76">
        <v>524.46</v>
      </c>
      <c r="G40" s="76">
        <v>0</v>
      </c>
      <c r="H40" s="77">
        <v>947.54</v>
      </c>
      <c r="I40" s="77">
        <v>100158.71</v>
      </c>
      <c r="J40" s="77">
        <v>0</v>
      </c>
      <c r="K40" s="77">
        <v>27097.2</v>
      </c>
      <c r="L40" s="77">
        <v>3746.09</v>
      </c>
      <c r="M40" s="77">
        <v>4125</v>
      </c>
      <c r="N40" s="77">
        <v>96966</v>
      </c>
      <c r="O40" s="78" t="s">
        <v>53</v>
      </c>
      <c r="P40" s="77">
        <v>10824.85</v>
      </c>
      <c r="Q40" s="77">
        <v>155858.65</v>
      </c>
      <c r="R40" s="77">
        <v>97801.64</v>
      </c>
      <c r="S40" s="77">
        <v>0</v>
      </c>
      <c r="T40" s="77">
        <v>4900</v>
      </c>
      <c r="U40" s="77">
        <v>0</v>
      </c>
      <c r="V40" s="77">
        <v>0</v>
      </c>
      <c r="W40" s="77">
        <v>25649.91</v>
      </c>
      <c r="X40" s="77">
        <v>123528.51</v>
      </c>
      <c r="Y40" s="90">
        <v>0</v>
      </c>
      <c r="Z40" s="77">
        <v>0</v>
      </c>
      <c r="AA40" s="77">
        <f t="shared" si="0"/>
        <v>766735.27</v>
      </c>
      <c r="AB40" s="2">
        <v>787148.83</v>
      </c>
      <c r="AC40" s="2">
        <v>11700</v>
      </c>
      <c r="AD40" s="92">
        <f t="shared" si="2"/>
        <v>798848.83</v>
      </c>
      <c r="AE40" s="77">
        <f t="shared" si="1"/>
        <v>-514046.7400000001</v>
      </c>
      <c r="AF40" s="78" t="s">
        <v>53</v>
      </c>
    </row>
    <row r="41" spans="1:32" ht="12">
      <c r="A41" s="2">
        <v>29</v>
      </c>
      <c r="B41" s="127" t="s">
        <v>54</v>
      </c>
      <c r="C41" s="128"/>
      <c r="D41" s="80">
        <v>-363070.95</v>
      </c>
      <c r="E41" s="76">
        <v>169015.27</v>
      </c>
      <c r="F41" s="76">
        <v>524.46</v>
      </c>
      <c r="G41" s="76">
        <v>0</v>
      </c>
      <c r="H41" s="77">
        <v>1397.36</v>
      </c>
      <c r="I41" s="77">
        <v>87826.66</v>
      </c>
      <c r="J41" s="77">
        <v>0</v>
      </c>
      <c r="K41" s="77">
        <v>39961.12</v>
      </c>
      <c r="L41" s="77">
        <v>5303.8</v>
      </c>
      <c r="M41" s="77">
        <v>7975</v>
      </c>
      <c r="N41" s="77">
        <v>108054.37</v>
      </c>
      <c r="O41" s="78" t="s">
        <v>55</v>
      </c>
      <c r="P41" s="77">
        <v>17962.58</v>
      </c>
      <c r="Q41" s="77">
        <v>196459</v>
      </c>
      <c r="R41" s="77">
        <v>121359.82</v>
      </c>
      <c r="S41" s="77">
        <v>0</v>
      </c>
      <c r="T41" s="77">
        <v>7350</v>
      </c>
      <c r="U41" s="77">
        <v>0</v>
      </c>
      <c r="V41" s="77">
        <v>0</v>
      </c>
      <c r="W41" s="77">
        <v>37826.75</v>
      </c>
      <c r="X41" s="77">
        <v>182171.48</v>
      </c>
      <c r="Y41" s="90">
        <v>0</v>
      </c>
      <c r="Z41" s="77">
        <v>0</v>
      </c>
      <c r="AA41" s="77">
        <f t="shared" si="0"/>
        <v>983187.6699999999</v>
      </c>
      <c r="AB41" s="2">
        <v>1297170.07</v>
      </c>
      <c r="AC41" s="2">
        <v>20550</v>
      </c>
      <c r="AD41" s="92">
        <f t="shared" si="2"/>
        <v>1317720.07</v>
      </c>
      <c r="AE41" s="77">
        <f t="shared" si="1"/>
        <v>-28538.549999999814</v>
      </c>
      <c r="AF41" s="78" t="s">
        <v>55</v>
      </c>
    </row>
    <row r="42" spans="1:32" ht="12">
      <c r="A42" s="2">
        <v>30</v>
      </c>
      <c r="B42" s="127" t="s">
        <v>56</v>
      </c>
      <c r="C42" s="128"/>
      <c r="D42" s="80">
        <v>-295832.71</v>
      </c>
      <c r="E42" s="76">
        <v>204513.39</v>
      </c>
      <c r="F42" s="76">
        <v>524.46</v>
      </c>
      <c r="G42" s="76">
        <v>0</v>
      </c>
      <c r="H42" s="77">
        <v>1558.03</v>
      </c>
      <c r="I42" s="77">
        <v>29056.63</v>
      </c>
      <c r="J42" s="77">
        <v>0</v>
      </c>
      <c r="K42" s="77">
        <v>44555.94</v>
      </c>
      <c r="L42" s="77">
        <v>6730.5</v>
      </c>
      <c r="M42" s="77">
        <v>7975</v>
      </c>
      <c r="N42" s="77">
        <v>86199.63</v>
      </c>
      <c r="O42" s="78" t="s">
        <v>57</v>
      </c>
      <c r="P42" s="77">
        <v>9711.74</v>
      </c>
      <c r="Q42" s="77">
        <v>212669.22</v>
      </c>
      <c r="R42" s="77">
        <v>127330.23</v>
      </c>
      <c r="S42" s="77">
        <v>0</v>
      </c>
      <c r="T42" s="77">
        <v>7350</v>
      </c>
      <c r="U42" s="77">
        <v>0</v>
      </c>
      <c r="V42" s="77">
        <v>0</v>
      </c>
      <c r="W42" s="77">
        <v>42176.16</v>
      </c>
      <c r="X42" s="77">
        <v>203117.99</v>
      </c>
      <c r="Y42" s="90">
        <v>0</v>
      </c>
      <c r="Z42" s="77">
        <v>0</v>
      </c>
      <c r="AA42" s="77">
        <f t="shared" si="0"/>
        <v>983468.92</v>
      </c>
      <c r="AB42" s="2">
        <v>1308814.62</v>
      </c>
      <c r="AC42" s="2">
        <v>0</v>
      </c>
      <c r="AD42" s="92">
        <f t="shared" si="2"/>
        <v>1308814.62</v>
      </c>
      <c r="AE42" s="77">
        <f t="shared" si="1"/>
        <v>29512.990000000107</v>
      </c>
      <c r="AF42" s="78" t="s">
        <v>57</v>
      </c>
    </row>
    <row r="43" spans="1:32" ht="12">
      <c r="A43" s="2">
        <v>31</v>
      </c>
      <c r="B43" s="127" t="s">
        <v>330</v>
      </c>
      <c r="C43" s="128"/>
      <c r="D43" s="80">
        <v>-118794.01</v>
      </c>
      <c r="E43" s="76">
        <v>55576.2</v>
      </c>
      <c r="F43" s="76">
        <v>0</v>
      </c>
      <c r="G43" s="76">
        <v>0</v>
      </c>
      <c r="H43" s="77">
        <v>457.73</v>
      </c>
      <c r="I43" s="77">
        <v>27217</v>
      </c>
      <c r="J43" s="77">
        <v>0</v>
      </c>
      <c r="K43" s="77">
        <v>13089.96</v>
      </c>
      <c r="L43" s="77">
        <v>1500</v>
      </c>
      <c r="M43" s="77">
        <v>0</v>
      </c>
      <c r="N43" s="77">
        <v>57588.45</v>
      </c>
      <c r="O43" s="78" t="s">
        <v>331</v>
      </c>
      <c r="P43" s="77">
        <v>5462.95</v>
      </c>
      <c r="Q43" s="77">
        <v>148084.59</v>
      </c>
      <c r="R43" s="77">
        <v>0</v>
      </c>
      <c r="S43" s="77">
        <v>0</v>
      </c>
      <c r="T43" s="77">
        <v>0</v>
      </c>
      <c r="U43" s="77">
        <v>0</v>
      </c>
      <c r="V43" s="77">
        <v>0</v>
      </c>
      <c r="W43" s="77">
        <v>12390.81</v>
      </c>
      <c r="X43" s="77">
        <v>59673.44</v>
      </c>
      <c r="Y43" s="90">
        <v>0</v>
      </c>
      <c r="Z43" s="77">
        <v>0</v>
      </c>
      <c r="AA43" s="77">
        <f t="shared" si="0"/>
        <v>381041.13</v>
      </c>
      <c r="AB43" s="2">
        <v>313740.4</v>
      </c>
      <c r="AC43" s="2">
        <v>0</v>
      </c>
      <c r="AD43" s="92">
        <f t="shared" si="2"/>
        <v>313740.4</v>
      </c>
      <c r="AE43" s="77">
        <f t="shared" si="1"/>
        <v>-186094.74</v>
      </c>
      <c r="AF43" s="78" t="s">
        <v>331</v>
      </c>
    </row>
    <row r="44" spans="1:32" ht="12">
      <c r="A44" s="2">
        <v>32</v>
      </c>
      <c r="B44" s="127" t="s">
        <v>58</v>
      </c>
      <c r="C44" s="128"/>
      <c r="D44" s="80">
        <v>920509.8</v>
      </c>
      <c r="E44" s="76">
        <v>274499.45</v>
      </c>
      <c r="F44" s="76">
        <v>524.46</v>
      </c>
      <c r="G44" s="76">
        <v>0</v>
      </c>
      <c r="H44" s="77">
        <v>1551.02</v>
      </c>
      <c r="I44" s="77">
        <v>450339.84</v>
      </c>
      <c r="J44" s="77">
        <v>1300</v>
      </c>
      <c r="K44" s="77">
        <v>44355.48</v>
      </c>
      <c r="L44" s="77">
        <v>7760.7</v>
      </c>
      <c r="M44" s="77">
        <f>36950+1500</f>
        <v>38450</v>
      </c>
      <c r="N44" s="77">
        <v>448139.71</v>
      </c>
      <c r="O44" s="78" t="s">
        <v>59</v>
      </c>
      <c r="P44" s="77">
        <v>29565.25</v>
      </c>
      <c r="Q44" s="77">
        <v>179813.79</v>
      </c>
      <c r="R44" s="77">
        <v>158407.96</v>
      </c>
      <c r="S44" s="77">
        <v>0</v>
      </c>
      <c r="T44" s="77">
        <v>0</v>
      </c>
      <c r="U44" s="77">
        <v>0</v>
      </c>
      <c r="V44" s="77">
        <v>0</v>
      </c>
      <c r="W44" s="77">
        <v>41986.41</v>
      </c>
      <c r="X44" s="77">
        <v>244807.54</v>
      </c>
      <c r="Y44" s="90">
        <v>0</v>
      </c>
      <c r="Z44" s="77">
        <v>0</v>
      </c>
      <c r="AA44" s="77">
        <f t="shared" si="0"/>
        <v>1921501.6099999999</v>
      </c>
      <c r="AB44" s="2">
        <v>1566585.8</v>
      </c>
      <c r="AC44" s="2">
        <v>357200</v>
      </c>
      <c r="AD44" s="92">
        <f t="shared" si="2"/>
        <v>1923785.8</v>
      </c>
      <c r="AE44" s="77">
        <f t="shared" si="1"/>
        <v>922793.9900000002</v>
      </c>
      <c r="AF44" s="78" t="s">
        <v>59</v>
      </c>
    </row>
    <row r="45" spans="1:32" ht="12">
      <c r="A45" s="2">
        <v>33</v>
      </c>
      <c r="B45" s="127" t="s">
        <v>60</v>
      </c>
      <c r="C45" s="128"/>
      <c r="D45" s="80">
        <v>124322.25</v>
      </c>
      <c r="E45" s="76">
        <v>234678.84</v>
      </c>
      <c r="F45" s="76">
        <v>1048.92</v>
      </c>
      <c r="G45" s="76">
        <v>0</v>
      </c>
      <c r="H45" s="77">
        <v>1423.4</v>
      </c>
      <c r="I45" s="77">
        <v>45883.32</v>
      </c>
      <c r="J45" s="77">
        <v>0</v>
      </c>
      <c r="K45" s="77">
        <v>40705.7</v>
      </c>
      <c r="L45" s="77">
        <v>4801.76</v>
      </c>
      <c r="M45" s="77">
        <f>8250+1500</f>
        <v>9750</v>
      </c>
      <c r="N45" s="77">
        <v>74114.92</v>
      </c>
      <c r="O45" s="78" t="s">
        <v>61</v>
      </c>
      <c r="P45" s="77">
        <v>12181.42</v>
      </c>
      <c r="Q45" s="77">
        <v>125589.29</v>
      </c>
      <c r="R45" s="77">
        <v>115389.42</v>
      </c>
      <c r="S45" s="77">
        <v>0</v>
      </c>
      <c r="T45" s="77">
        <v>3920.01</v>
      </c>
      <c r="U45" s="77">
        <v>27000</v>
      </c>
      <c r="V45" s="77">
        <v>3000</v>
      </c>
      <c r="W45" s="77">
        <v>38531.57</v>
      </c>
      <c r="X45" s="77">
        <v>224663.62</v>
      </c>
      <c r="Y45" s="90">
        <v>0</v>
      </c>
      <c r="Z45" s="77">
        <v>0</v>
      </c>
      <c r="AA45" s="77">
        <f t="shared" si="0"/>
        <v>962682.19</v>
      </c>
      <c r="AB45" s="2">
        <v>1155286.84</v>
      </c>
      <c r="AC45" s="2">
        <v>22200</v>
      </c>
      <c r="AD45" s="92">
        <f t="shared" si="2"/>
        <v>1177486.84</v>
      </c>
      <c r="AE45" s="77">
        <f t="shared" si="1"/>
        <v>339126.90000000014</v>
      </c>
      <c r="AF45" s="78" t="s">
        <v>61</v>
      </c>
    </row>
    <row r="46" spans="1:32" ht="12">
      <c r="A46" s="2">
        <v>34</v>
      </c>
      <c r="B46" s="127" t="s">
        <v>62</v>
      </c>
      <c r="C46" s="128"/>
      <c r="D46" s="80">
        <v>-48254.5</v>
      </c>
      <c r="E46" s="76">
        <v>200590.03</v>
      </c>
      <c r="F46" s="76">
        <v>1048.92</v>
      </c>
      <c r="G46" s="76">
        <v>0</v>
      </c>
      <c r="H46" s="77">
        <v>1615.99</v>
      </c>
      <c r="I46" s="77">
        <v>64027.25</v>
      </c>
      <c r="J46" s="77">
        <v>0</v>
      </c>
      <c r="K46" s="77">
        <v>46213.44</v>
      </c>
      <c r="L46" s="77">
        <v>8705.23</v>
      </c>
      <c r="M46" s="77">
        <v>3025</v>
      </c>
      <c r="N46" s="77">
        <v>200254.22</v>
      </c>
      <c r="O46" s="78" t="s">
        <v>63</v>
      </c>
      <c r="P46" s="77">
        <v>5214.21</v>
      </c>
      <c r="Q46" s="77">
        <v>5978</v>
      </c>
      <c r="R46" s="77">
        <v>0</v>
      </c>
      <c r="S46" s="77">
        <v>0</v>
      </c>
      <c r="T46" s="77">
        <v>0</v>
      </c>
      <c r="U46" s="77">
        <v>0</v>
      </c>
      <c r="V46" s="77">
        <v>0</v>
      </c>
      <c r="W46" s="77">
        <v>43745.13</v>
      </c>
      <c r="X46" s="77">
        <v>210674.06</v>
      </c>
      <c r="Y46" s="90">
        <v>0</v>
      </c>
      <c r="Z46" s="77">
        <v>0</v>
      </c>
      <c r="AA46" s="77">
        <f t="shared" si="0"/>
        <v>791091.48</v>
      </c>
      <c r="AB46" s="2">
        <v>617679.17</v>
      </c>
      <c r="AC46" s="2">
        <v>322800</v>
      </c>
      <c r="AD46" s="92">
        <f t="shared" si="2"/>
        <v>940479.17</v>
      </c>
      <c r="AE46" s="77">
        <f t="shared" si="1"/>
        <v>101133.19000000006</v>
      </c>
      <c r="AF46" s="78" t="s">
        <v>63</v>
      </c>
    </row>
    <row r="47" spans="1:32" ht="12">
      <c r="A47" s="2">
        <v>35</v>
      </c>
      <c r="B47" s="127" t="s">
        <v>64</v>
      </c>
      <c r="C47" s="128"/>
      <c r="D47" s="80">
        <v>-335163.26</v>
      </c>
      <c r="E47" s="76">
        <v>168912.25</v>
      </c>
      <c r="F47" s="76">
        <v>524.46</v>
      </c>
      <c r="G47" s="76">
        <v>0</v>
      </c>
      <c r="H47" s="77">
        <v>1368.29</v>
      </c>
      <c r="I47" s="77">
        <v>71401.06</v>
      </c>
      <c r="J47" s="77">
        <v>0</v>
      </c>
      <c r="K47" s="77">
        <v>39129.87</v>
      </c>
      <c r="L47" s="77">
        <v>4848.73</v>
      </c>
      <c r="M47" s="77">
        <v>4950</v>
      </c>
      <c r="N47" s="77">
        <v>100389.33</v>
      </c>
      <c r="O47" s="78" t="s">
        <v>65</v>
      </c>
      <c r="P47" s="77">
        <v>13992.82</v>
      </c>
      <c r="Q47" s="77">
        <v>118671.55</v>
      </c>
      <c r="R47" s="77">
        <v>135285.28</v>
      </c>
      <c r="S47" s="77">
        <v>0</v>
      </c>
      <c r="T47" s="77">
        <v>2450</v>
      </c>
      <c r="U47" s="77">
        <v>18000</v>
      </c>
      <c r="V47" s="77">
        <v>5000</v>
      </c>
      <c r="W47" s="77">
        <v>37039.9</v>
      </c>
      <c r="X47" s="77">
        <v>178382.06</v>
      </c>
      <c r="Y47" s="90">
        <v>0</v>
      </c>
      <c r="Z47" s="77">
        <v>0</v>
      </c>
      <c r="AA47" s="77">
        <f t="shared" si="0"/>
        <v>900345.6000000001</v>
      </c>
      <c r="AB47" s="2">
        <v>1084928.14</v>
      </c>
      <c r="AC47" s="2">
        <v>24600</v>
      </c>
      <c r="AD47" s="92">
        <f t="shared" si="2"/>
        <v>1109528.14</v>
      </c>
      <c r="AE47" s="77">
        <f t="shared" si="1"/>
        <v>-125980.7200000002</v>
      </c>
      <c r="AF47" s="78" t="s">
        <v>65</v>
      </c>
    </row>
    <row r="48" spans="1:32" ht="12">
      <c r="A48" s="2">
        <v>36</v>
      </c>
      <c r="B48" s="127" t="s">
        <v>66</v>
      </c>
      <c r="C48" s="128"/>
      <c r="D48" s="80">
        <v>-120275.03</v>
      </c>
      <c r="E48" s="76">
        <v>95943.04</v>
      </c>
      <c r="F48" s="76">
        <v>0</v>
      </c>
      <c r="G48" s="76">
        <v>0</v>
      </c>
      <c r="H48" s="77">
        <v>772.46</v>
      </c>
      <c r="I48" s="77">
        <v>12266.98</v>
      </c>
      <c r="J48" s="77">
        <v>0</v>
      </c>
      <c r="K48" s="77">
        <v>22090.38</v>
      </c>
      <c r="L48" s="77">
        <v>0</v>
      </c>
      <c r="M48" s="77">
        <v>0</v>
      </c>
      <c r="N48" s="77">
        <v>95989.46</v>
      </c>
      <c r="O48" s="78" t="s">
        <v>297</v>
      </c>
      <c r="P48" s="77">
        <v>9822.47</v>
      </c>
      <c r="Q48" s="77">
        <v>204977.5</v>
      </c>
      <c r="R48" s="77">
        <v>0</v>
      </c>
      <c r="S48" s="77">
        <v>0</v>
      </c>
      <c r="T48" s="77">
        <v>0</v>
      </c>
      <c r="U48" s="77">
        <v>0</v>
      </c>
      <c r="V48" s="77">
        <v>0</v>
      </c>
      <c r="W48" s="77">
        <v>20910.51</v>
      </c>
      <c r="X48" s="77">
        <v>100703.82</v>
      </c>
      <c r="Y48" s="90">
        <f>11.6+1020</f>
        <v>1031.6</v>
      </c>
      <c r="Z48" s="77">
        <v>0</v>
      </c>
      <c r="AA48" s="77">
        <f t="shared" si="0"/>
        <v>564508.2200000001</v>
      </c>
      <c r="AB48" s="2">
        <v>738707.59</v>
      </c>
      <c r="AC48" s="2">
        <v>1600</v>
      </c>
      <c r="AD48" s="92">
        <f t="shared" si="2"/>
        <v>740307.59</v>
      </c>
      <c r="AE48" s="77">
        <f t="shared" si="1"/>
        <v>55524.33999999985</v>
      </c>
      <c r="AF48" s="78" t="s">
        <v>297</v>
      </c>
    </row>
    <row r="49" spans="1:32" ht="12">
      <c r="A49" s="2">
        <v>37</v>
      </c>
      <c r="B49" s="127" t="s">
        <v>67</v>
      </c>
      <c r="C49" s="128"/>
      <c r="D49" s="80">
        <v>-11473.07</v>
      </c>
      <c r="E49" s="76">
        <v>31445.3</v>
      </c>
      <c r="F49" s="76">
        <v>0</v>
      </c>
      <c r="G49" s="76">
        <v>0</v>
      </c>
      <c r="H49" s="77">
        <v>245.83</v>
      </c>
      <c r="I49" s="77">
        <v>958.82</v>
      </c>
      <c r="J49" s="77">
        <v>0</v>
      </c>
      <c r="K49" s="77">
        <v>7030.14</v>
      </c>
      <c r="L49" s="77">
        <v>510</v>
      </c>
      <c r="M49" s="77">
        <v>0</v>
      </c>
      <c r="N49" s="77">
        <v>43477.92</v>
      </c>
      <c r="O49" s="78" t="s">
        <v>68</v>
      </c>
      <c r="P49" s="77">
        <v>1911.4</v>
      </c>
      <c r="Q49" s="77">
        <v>3218</v>
      </c>
      <c r="R49" s="77">
        <v>0</v>
      </c>
      <c r="S49" s="77">
        <v>0</v>
      </c>
      <c r="T49" s="77">
        <v>0</v>
      </c>
      <c r="U49" s="77">
        <v>0</v>
      </c>
      <c r="V49" s="77">
        <v>0</v>
      </c>
      <c r="W49" s="77">
        <v>6654.65</v>
      </c>
      <c r="X49" s="77">
        <v>32048.43</v>
      </c>
      <c r="Y49" s="90">
        <v>0</v>
      </c>
      <c r="Z49" s="77">
        <v>0</v>
      </c>
      <c r="AA49" s="77">
        <f t="shared" si="0"/>
        <v>127500.48999999999</v>
      </c>
      <c r="AB49" s="2">
        <v>189555.98</v>
      </c>
      <c r="AC49" s="2">
        <v>0</v>
      </c>
      <c r="AD49" s="92">
        <f t="shared" si="2"/>
        <v>189555.98</v>
      </c>
      <c r="AE49" s="77">
        <f t="shared" si="1"/>
        <v>50582.42000000001</v>
      </c>
      <c r="AF49" s="78" t="s">
        <v>68</v>
      </c>
    </row>
    <row r="50" spans="1:32" ht="12">
      <c r="A50" s="2">
        <v>38</v>
      </c>
      <c r="B50" s="127" t="s">
        <v>69</v>
      </c>
      <c r="C50" s="128"/>
      <c r="D50" s="80">
        <v>-89943.68</v>
      </c>
      <c r="E50" s="76">
        <v>103389.12</v>
      </c>
      <c r="F50" s="76">
        <v>349.64</v>
      </c>
      <c r="G50" s="76">
        <v>0</v>
      </c>
      <c r="H50" s="77">
        <v>798.38</v>
      </c>
      <c r="I50" s="77">
        <v>41170.46</v>
      </c>
      <c r="J50" s="77">
        <v>0</v>
      </c>
      <c r="K50" s="77">
        <v>22831.69</v>
      </c>
      <c r="L50" s="77">
        <v>1500</v>
      </c>
      <c r="M50" s="77">
        <v>0</v>
      </c>
      <c r="N50" s="77">
        <v>87054.47</v>
      </c>
      <c r="O50" s="78" t="s">
        <v>70</v>
      </c>
      <c r="P50" s="77">
        <v>2389.14</v>
      </c>
      <c r="Q50" s="77">
        <v>6437</v>
      </c>
      <c r="R50" s="77">
        <v>0</v>
      </c>
      <c r="S50" s="77">
        <v>0</v>
      </c>
      <c r="T50" s="77">
        <v>0</v>
      </c>
      <c r="U50" s="77">
        <v>0</v>
      </c>
      <c r="V50" s="77">
        <v>0</v>
      </c>
      <c r="W50" s="77">
        <v>21612.23</v>
      </c>
      <c r="X50" s="77">
        <v>104083.26</v>
      </c>
      <c r="Y50" s="90">
        <v>0</v>
      </c>
      <c r="Z50" s="77">
        <v>0</v>
      </c>
      <c r="AA50" s="77">
        <f t="shared" si="0"/>
        <v>391615.39</v>
      </c>
      <c r="AB50" s="2">
        <v>591381.86</v>
      </c>
      <c r="AC50" s="2">
        <v>6000</v>
      </c>
      <c r="AD50" s="92">
        <f t="shared" si="2"/>
        <v>597381.86</v>
      </c>
      <c r="AE50" s="77">
        <f t="shared" si="1"/>
        <v>115822.78999999998</v>
      </c>
      <c r="AF50" s="78" t="s">
        <v>70</v>
      </c>
    </row>
    <row r="51" spans="1:32" ht="12">
      <c r="A51" s="2">
        <v>39</v>
      </c>
      <c r="B51" s="127" t="s">
        <v>71</v>
      </c>
      <c r="C51" s="128"/>
      <c r="D51" s="80">
        <v>140934.24</v>
      </c>
      <c r="E51" s="76">
        <v>95190.5</v>
      </c>
      <c r="F51" s="76">
        <v>524.46</v>
      </c>
      <c r="G51" s="76">
        <v>0</v>
      </c>
      <c r="H51" s="77">
        <v>785.91</v>
      </c>
      <c r="I51" s="77">
        <v>239099.61</v>
      </c>
      <c r="J51" s="77">
        <v>3900</v>
      </c>
      <c r="K51" s="77">
        <v>22475.15</v>
      </c>
      <c r="L51" s="77">
        <v>4342.84</v>
      </c>
      <c r="M51" s="77">
        <f>11550+2700</f>
        <v>14250</v>
      </c>
      <c r="N51" s="77">
        <v>79378.84</v>
      </c>
      <c r="O51" s="78" t="s">
        <v>72</v>
      </c>
      <c r="P51" s="77">
        <v>1472.58</v>
      </c>
      <c r="Q51" s="77">
        <v>1839</v>
      </c>
      <c r="R51" s="77">
        <v>0</v>
      </c>
      <c r="S51" s="77">
        <v>0</v>
      </c>
      <c r="T51" s="77">
        <v>0</v>
      </c>
      <c r="U51" s="77">
        <v>0</v>
      </c>
      <c r="V51" s="77">
        <v>0</v>
      </c>
      <c r="W51" s="77">
        <v>21274.73</v>
      </c>
      <c r="X51" s="77">
        <v>102457.9</v>
      </c>
      <c r="Y51" s="90">
        <v>0</v>
      </c>
      <c r="Z51" s="77">
        <v>0</v>
      </c>
      <c r="AA51" s="77">
        <f t="shared" si="0"/>
        <v>586991.52</v>
      </c>
      <c r="AB51" s="2">
        <v>474774.05</v>
      </c>
      <c r="AC51" s="2">
        <v>8400</v>
      </c>
      <c r="AD51" s="92">
        <f t="shared" si="2"/>
        <v>483174.05</v>
      </c>
      <c r="AE51" s="77">
        <f t="shared" si="1"/>
        <v>37116.77000000002</v>
      </c>
      <c r="AF51" s="78" t="s">
        <v>72</v>
      </c>
    </row>
    <row r="52" spans="1:32" ht="12">
      <c r="A52" s="2">
        <v>40</v>
      </c>
      <c r="B52" s="127" t="s">
        <v>73</v>
      </c>
      <c r="C52" s="128"/>
      <c r="D52" s="80">
        <v>-291127.81</v>
      </c>
      <c r="E52" s="76">
        <v>20723.87</v>
      </c>
      <c r="F52" s="76">
        <v>349.64</v>
      </c>
      <c r="G52" s="76">
        <v>0</v>
      </c>
      <c r="H52" s="77">
        <v>171.46</v>
      </c>
      <c r="I52" s="77">
        <v>3277.76</v>
      </c>
      <c r="J52" s="77">
        <v>0</v>
      </c>
      <c r="K52" s="77">
        <v>4903.31</v>
      </c>
      <c r="L52" s="77">
        <v>1332.36</v>
      </c>
      <c r="M52" s="77">
        <v>0</v>
      </c>
      <c r="N52" s="77">
        <v>32641.51</v>
      </c>
      <c r="O52" s="78" t="s">
        <v>74</v>
      </c>
      <c r="P52" s="77">
        <v>1954.54</v>
      </c>
      <c r="Q52" s="77">
        <v>2758</v>
      </c>
      <c r="R52" s="77">
        <v>0</v>
      </c>
      <c r="S52" s="77">
        <v>0</v>
      </c>
      <c r="T52" s="77">
        <v>0</v>
      </c>
      <c r="U52" s="77">
        <v>0</v>
      </c>
      <c r="V52" s="77">
        <v>0</v>
      </c>
      <c r="W52" s="77">
        <v>4641.42</v>
      </c>
      <c r="X52" s="77">
        <v>22352.83</v>
      </c>
      <c r="Y52" s="90">
        <v>0</v>
      </c>
      <c r="Z52" s="77">
        <v>0</v>
      </c>
      <c r="AA52" s="77">
        <f t="shared" si="0"/>
        <v>95106.7</v>
      </c>
      <c r="AB52" s="2">
        <v>33733.22</v>
      </c>
      <c r="AC52" s="2">
        <v>0</v>
      </c>
      <c r="AD52" s="92">
        <f t="shared" si="2"/>
        <v>33733.22</v>
      </c>
      <c r="AE52" s="77">
        <f t="shared" si="1"/>
        <v>-352501.29</v>
      </c>
      <c r="AF52" s="78" t="s">
        <v>74</v>
      </c>
    </row>
    <row r="53" spans="1:32" ht="12">
      <c r="A53" s="2">
        <v>41</v>
      </c>
      <c r="B53" s="127" t="s">
        <v>75</v>
      </c>
      <c r="C53" s="128"/>
      <c r="D53" s="80">
        <v>83217.6</v>
      </c>
      <c r="E53" s="76">
        <v>148483.71</v>
      </c>
      <c r="F53" s="76">
        <v>524.44</v>
      </c>
      <c r="G53" s="76">
        <v>0</v>
      </c>
      <c r="H53" s="77">
        <v>1214.5</v>
      </c>
      <c r="I53" s="77">
        <v>217356.86</v>
      </c>
      <c r="J53" s="77">
        <v>0</v>
      </c>
      <c r="K53" s="77">
        <v>34731.84</v>
      </c>
      <c r="L53" s="77">
        <v>4315.89</v>
      </c>
      <c r="M53" s="77">
        <v>9900</v>
      </c>
      <c r="N53" s="77">
        <v>103566.47</v>
      </c>
      <c r="O53" s="78" t="s">
        <v>76</v>
      </c>
      <c r="P53" s="77">
        <v>4364.9</v>
      </c>
      <c r="Q53" s="77">
        <v>8276.5</v>
      </c>
      <c r="R53" s="77">
        <v>0</v>
      </c>
      <c r="S53" s="77">
        <v>0</v>
      </c>
      <c r="T53" s="77">
        <v>0</v>
      </c>
      <c r="U53" s="77">
        <v>0</v>
      </c>
      <c r="V53" s="77">
        <v>0</v>
      </c>
      <c r="W53" s="77">
        <v>32876.78</v>
      </c>
      <c r="X53" s="77">
        <v>191692.57</v>
      </c>
      <c r="Y53" s="90">
        <v>0</v>
      </c>
      <c r="Z53" s="77">
        <v>0</v>
      </c>
      <c r="AA53" s="77">
        <f t="shared" si="0"/>
        <v>757304.46</v>
      </c>
      <c r="AB53" s="2">
        <v>860193.69</v>
      </c>
      <c r="AC53" s="2">
        <v>16800</v>
      </c>
      <c r="AD53" s="92">
        <f t="shared" si="2"/>
        <v>876993.69</v>
      </c>
      <c r="AE53" s="77">
        <f t="shared" si="1"/>
        <v>202906.82999999996</v>
      </c>
      <c r="AF53" s="78" t="s">
        <v>76</v>
      </c>
    </row>
    <row r="54" spans="1:32" ht="12">
      <c r="A54" s="2">
        <v>42</v>
      </c>
      <c r="B54" s="127" t="s">
        <v>77</v>
      </c>
      <c r="C54" s="128"/>
      <c r="D54" s="80">
        <v>299670.9</v>
      </c>
      <c r="E54" s="76">
        <v>125619.35</v>
      </c>
      <c r="F54" s="76">
        <v>6724.46</v>
      </c>
      <c r="G54" s="76">
        <v>0</v>
      </c>
      <c r="H54" s="77">
        <v>706.81</v>
      </c>
      <c r="I54" s="77">
        <v>54573.29</v>
      </c>
      <c r="J54" s="77">
        <v>0</v>
      </c>
      <c r="K54" s="77">
        <v>20212.92</v>
      </c>
      <c r="L54" s="77">
        <v>3088.51</v>
      </c>
      <c r="M54" s="77">
        <v>3300</v>
      </c>
      <c r="N54" s="77">
        <v>71939.68</v>
      </c>
      <c r="O54" s="78" t="s">
        <v>78</v>
      </c>
      <c r="P54" s="77">
        <v>5803.44</v>
      </c>
      <c r="Q54" s="77">
        <v>71401.94</v>
      </c>
      <c r="R54" s="77">
        <v>0</v>
      </c>
      <c r="S54" s="77">
        <v>0</v>
      </c>
      <c r="T54" s="77">
        <v>2450</v>
      </c>
      <c r="U54" s="77">
        <v>0</v>
      </c>
      <c r="V54" s="77">
        <v>0</v>
      </c>
      <c r="W54" s="77">
        <v>19133.33</v>
      </c>
      <c r="X54" s="77">
        <v>111559.5</v>
      </c>
      <c r="Y54" s="90">
        <v>0</v>
      </c>
      <c r="Z54" s="77">
        <v>0</v>
      </c>
      <c r="AA54" s="77">
        <f t="shared" si="0"/>
        <v>496513.23000000004</v>
      </c>
      <c r="AB54" s="2">
        <v>611089.78</v>
      </c>
      <c r="AC54" s="2">
        <v>8850</v>
      </c>
      <c r="AD54" s="92">
        <f t="shared" si="2"/>
        <v>619939.78</v>
      </c>
      <c r="AE54" s="77">
        <f t="shared" si="1"/>
        <v>423097.45</v>
      </c>
      <c r="AF54" s="78" t="s">
        <v>78</v>
      </c>
    </row>
    <row r="55" spans="1:32" ht="12">
      <c r="A55" s="2">
        <v>43</v>
      </c>
      <c r="B55" s="127" t="s">
        <v>79</v>
      </c>
      <c r="C55" s="128"/>
      <c r="D55" s="80">
        <v>-42462.01</v>
      </c>
      <c r="E55" s="76">
        <v>85571.39</v>
      </c>
      <c r="F55" s="76">
        <v>524.46</v>
      </c>
      <c r="G55" s="76">
        <v>0</v>
      </c>
      <c r="H55" s="77">
        <v>686.52</v>
      </c>
      <c r="I55" s="77">
        <v>75764.18</v>
      </c>
      <c r="J55" s="77">
        <v>3900</v>
      </c>
      <c r="K55" s="77">
        <v>19632.91</v>
      </c>
      <c r="L55" s="77">
        <v>3088.51</v>
      </c>
      <c r="M55" s="77">
        <v>3300</v>
      </c>
      <c r="N55" s="77">
        <v>74256.32</v>
      </c>
      <c r="O55" s="78" t="s">
        <v>80</v>
      </c>
      <c r="P55" s="77">
        <v>7067.86</v>
      </c>
      <c r="Q55" s="77">
        <v>71401.94</v>
      </c>
      <c r="R55" s="77">
        <v>74228.58</v>
      </c>
      <c r="S55" s="77">
        <v>0</v>
      </c>
      <c r="T55" s="77">
        <v>0</v>
      </c>
      <c r="U55" s="77">
        <v>0</v>
      </c>
      <c r="V55" s="77">
        <v>0</v>
      </c>
      <c r="W55" s="77">
        <v>18584.3</v>
      </c>
      <c r="X55" s="77">
        <v>89500.92</v>
      </c>
      <c r="Y55" s="90">
        <v>0</v>
      </c>
      <c r="Z55" s="77">
        <v>0</v>
      </c>
      <c r="AA55" s="77">
        <f t="shared" si="0"/>
        <v>527507.89</v>
      </c>
      <c r="AB55" s="2">
        <v>673977.21</v>
      </c>
      <c r="AC55" s="2">
        <v>14570</v>
      </c>
      <c r="AD55" s="92">
        <f t="shared" si="2"/>
        <v>688547.21</v>
      </c>
      <c r="AE55" s="77">
        <f t="shared" si="1"/>
        <v>118577.30999999994</v>
      </c>
      <c r="AF55" s="78" t="s">
        <v>80</v>
      </c>
    </row>
    <row r="56" spans="1:32" ht="12">
      <c r="A56" s="2">
        <v>44</v>
      </c>
      <c r="B56" s="127" t="s">
        <v>81</v>
      </c>
      <c r="C56" s="128"/>
      <c r="D56" s="80">
        <v>467934.92</v>
      </c>
      <c r="E56" s="76">
        <v>195078.19</v>
      </c>
      <c r="F56" s="76">
        <v>874.1</v>
      </c>
      <c r="G56" s="76">
        <v>0</v>
      </c>
      <c r="H56" s="77">
        <v>1231.05</v>
      </c>
      <c r="I56" s="77">
        <v>30800</v>
      </c>
      <c r="J56" s="77">
        <v>0</v>
      </c>
      <c r="K56" s="77">
        <v>35205.14</v>
      </c>
      <c r="L56" s="77">
        <v>5457.8</v>
      </c>
      <c r="M56" s="77">
        <v>6050</v>
      </c>
      <c r="N56" s="77">
        <v>239811.49</v>
      </c>
      <c r="O56" s="78" t="s">
        <v>82</v>
      </c>
      <c r="P56" s="77">
        <v>1828.16</v>
      </c>
      <c r="Q56" s="77">
        <v>10345.1</v>
      </c>
      <c r="R56" s="77">
        <v>0</v>
      </c>
      <c r="S56" s="77">
        <v>0</v>
      </c>
      <c r="T56" s="77">
        <v>0</v>
      </c>
      <c r="U56" s="77">
        <v>0</v>
      </c>
      <c r="V56" s="77">
        <v>0</v>
      </c>
      <c r="W56" s="77">
        <v>33324.8</v>
      </c>
      <c r="X56" s="77">
        <v>194304.84</v>
      </c>
      <c r="Y56" s="90">
        <v>0</v>
      </c>
      <c r="Z56" s="77">
        <v>0</v>
      </c>
      <c r="AA56" s="77">
        <f t="shared" si="0"/>
        <v>754310.6699999999</v>
      </c>
      <c r="AB56" s="2">
        <v>801099.55</v>
      </c>
      <c r="AC56" s="2">
        <v>41381.68</v>
      </c>
      <c r="AD56" s="92">
        <f t="shared" si="2"/>
        <v>842481.2300000001</v>
      </c>
      <c r="AE56" s="77">
        <f t="shared" si="1"/>
        <v>556105.4800000002</v>
      </c>
      <c r="AF56" s="78" t="s">
        <v>82</v>
      </c>
    </row>
    <row r="57" spans="1:32" ht="12">
      <c r="A57" s="2">
        <v>45</v>
      </c>
      <c r="B57" s="127" t="s">
        <v>83</v>
      </c>
      <c r="C57" s="128"/>
      <c r="D57" s="80">
        <v>-36262</v>
      </c>
      <c r="E57" s="76">
        <v>99147.38</v>
      </c>
      <c r="F57" s="76">
        <v>524.46</v>
      </c>
      <c r="G57" s="76">
        <v>0</v>
      </c>
      <c r="H57" s="77">
        <v>810.15</v>
      </c>
      <c r="I57" s="77">
        <v>39540.65</v>
      </c>
      <c r="J57" s="77">
        <v>0</v>
      </c>
      <c r="K57" s="77">
        <v>23168.18</v>
      </c>
      <c r="L57" s="77">
        <v>4847.15</v>
      </c>
      <c r="M57" s="77">
        <v>9900</v>
      </c>
      <c r="N57" s="77">
        <v>97465.19</v>
      </c>
      <c r="O57" s="78" t="s">
        <v>84</v>
      </c>
      <c r="P57" s="77">
        <v>3104.35</v>
      </c>
      <c r="Q57" s="77">
        <v>6207</v>
      </c>
      <c r="R57" s="77">
        <v>0</v>
      </c>
      <c r="S57" s="77">
        <v>0</v>
      </c>
      <c r="T57" s="77">
        <v>0</v>
      </c>
      <c r="U57" s="77">
        <v>0</v>
      </c>
      <c r="V57" s="77">
        <v>0</v>
      </c>
      <c r="W57" s="77">
        <v>21930.75</v>
      </c>
      <c r="X57" s="77">
        <v>105617.23</v>
      </c>
      <c r="Y57" s="90">
        <v>0</v>
      </c>
      <c r="Z57" s="77">
        <v>0</v>
      </c>
      <c r="AA57" s="77">
        <f t="shared" si="0"/>
        <v>412262.49</v>
      </c>
      <c r="AB57" s="2">
        <v>530133.23</v>
      </c>
      <c r="AC57" s="2">
        <v>11720</v>
      </c>
      <c r="AD57" s="92">
        <f t="shared" si="2"/>
        <v>541853.23</v>
      </c>
      <c r="AE57" s="77">
        <f t="shared" si="1"/>
        <v>93328.73999999999</v>
      </c>
      <c r="AF57" s="78" t="s">
        <v>84</v>
      </c>
    </row>
    <row r="58" spans="1:32" ht="12">
      <c r="A58" s="2">
        <v>46</v>
      </c>
      <c r="B58" s="127" t="s">
        <v>85</v>
      </c>
      <c r="C58" s="128"/>
      <c r="D58" s="80">
        <v>99134.9</v>
      </c>
      <c r="E58" s="76">
        <v>168135.86</v>
      </c>
      <c r="F58" s="76">
        <v>874</v>
      </c>
      <c r="G58" s="76">
        <v>0</v>
      </c>
      <c r="H58" s="77">
        <v>1352.83</v>
      </c>
      <c r="I58" s="77">
        <v>444180.53</v>
      </c>
      <c r="J58" s="77">
        <v>0</v>
      </c>
      <c r="K58" s="77">
        <v>38687.53</v>
      </c>
      <c r="L58" s="77">
        <v>2475.9</v>
      </c>
      <c r="M58" s="77">
        <v>5500</v>
      </c>
      <c r="N58" s="77">
        <v>164733.42</v>
      </c>
      <c r="O58" s="78" t="s">
        <v>86</v>
      </c>
      <c r="P58" s="77">
        <v>9933.97</v>
      </c>
      <c r="Q58" s="77">
        <v>174177.03</v>
      </c>
      <c r="R58" s="77">
        <v>172489</v>
      </c>
      <c r="S58" s="77">
        <v>0</v>
      </c>
      <c r="T58" s="77">
        <v>4900</v>
      </c>
      <c r="U58" s="77">
        <v>18000</v>
      </c>
      <c r="V58" s="77">
        <v>39300</v>
      </c>
      <c r="W58" s="77">
        <v>36621.19</v>
      </c>
      <c r="X58" s="77">
        <v>176365.57</v>
      </c>
      <c r="Y58" s="90">
        <v>0</v>
      </c>
      <c r="Z58" s="77">
        <v>0</v>
      </c>
      <c r="AA58" s="77">
        <f t="shared" si="0"/>
        <v>1457726.83</v>
      </c>
      <c r="AB58" s="2">
        <v>801002.77</v>
      </c>
      <c r="AC58" s="2">
        <v>328520</v>
      </c>
      <c r="AD58" s="92">
        <f t="shared" si="2"/>
        <v>1129522.77</v>
      </c>
      <c r="AE58" s="77">
        <f t="shared" si="1"/>
        <v>-229069.16000000015</v>
      </c>
      <c r="AF58" s="78" t="s">
        <v>86</v>
      </c>
    </row>
    <row r="59" spans="1:32" ht="12">
      <c r="A59" s="2">
        <v>47</v>
      </c>
      <c r="B59" s="127" t="s">
        <v>87</v>
      </c>
      <c r="C59" s="128"/>
      <c r="D59" s="80">
        <v>73266.34</v>
      </c>
      <c r="E59" s="76">
        <v>146424.79</v>
      </c>
      <c r="F59" s="76">
        <v>874</v>
      </c>
      <c r="G59" s="76">
        <v>0</v>
      </c>
      <c r="H59" s="77">
        <v>1185.62</v>
      </c>
      <c r="I59" s="77">
        <v>61181.49</v>
      </c>
      <c r="J59" s="77">
        <v>0</v>
      </c>
      <c r="K59" s="77">
        <v>33905.74</v>
      </c>
      <c r="L59" s="77">
        <v>4677.02</v>
      </c>
      <c r="M59" s="77">
        <v>11000</v>
      </c>
      <c r="N59" s="77">
        <v>131038.8</v>
      </c>
      <c r="O59" s="78" t="s">
        <v>88</v>
      </c>
      <c r="P59" s="77">
        <v>9469.24</v>
      </c>
      <c r="Q59" s="77">
        <v>116833.38</v>
      </c>
      <c r="R59" s="77">
        <v>137552.446</v>
      </c>
      <c r="S59" s="77">
        <v>0</v>
      </c>
      <c r="T59" s="77">
        <v>4900</v>
      </c>
      <c r="U59" s="77">
        <v>0</v>
      </c>
      <c r="V59" s="77">
        <v>0</v>
      </c>
      <c r="W59" s="77">
        <v>32094.8</v>
      </c>
      <c r="X59" s="77">
        <v>187133.16</v>
      </c>
      <c r="Y59" s="90">
        <v>0</v>
      </c>
      <c r="Z59" s="77">
        <v>0</v>
      </c>
      <c r="AA59" s="77">
        <f t="shared" si="0"/>
        <v>878270.486</v>
      </c>
      <c r="AB59" s="2">
        <v>1046740.26</v>
      </c>
      <c r="AC59" s="2">
        <v>16634</v>
      </c>
      <c r="AD59" s="92">
        <f t="shared" si="2"/>
        <v>1063374.26</v>
      </c>
      <c r="AE59" s="77">
        <f t="shared" si="1"/>
        <v>258370.11400000006</v>
      </c>
      <c r="AF59" s="78" t="s">
        <v>88</v>
      </c>
    </row>
    <row r="60" spans="1:32" ht="12" customHeight="1">
      <c r="A60" s="2">
        <v>48</v>
      </c>
      <c r="B60" s="127" t="s">
        <v>89</v>
      </c>
      <c r="C60" s="128"/>
      <c r="D60" s="80">
        <v>419283.76</v>
      </c>
      <c r="E60" s="76">
        <v>276156.66</v>
      </c>
      <c r="F60" s="76">
        <v>1048.92</v>
      </c>
      <c r="G60" s="76">
        <v>0</v>
      </c>
      <c r="H60" s="77">
        <v>1382.16</v>
      </c>
      <c r="I60" s="77">
        <v>202937.63</v>
      </c>
      <c r="J60" s="77">
        <v>0</v>
      </c>
      <c r="K60" s="77">
        <v>39526.5</v>
      </c>
      <c r="L60" s="77">
        <v>5476.45</v>
      </c>
      <c r="M60" s="77">
        <v>4125</v>
      </c>
      <c r="N60" s="77">
        <v>92041.04</v>
      </c>
      <c r="O60" s="78" t="s">
        <v>90</v>
      </c>
      <c r="P60" s="77">
        <v>13033.2</v>
      </c>
      <c r="Q60" s="77">
        <v>139096.64</v>
      </c>
      <c r="R60" s="77">
        <v>141371.27</v>
      </c>
      <c r="S60" s="77">
        <v>0</v>
      </c>
      <c r="T60" s="77">
        <v>2450</v>
      </c>
      <c r="U60" s="77">
        <v>36000</v>
      </c>
      <c r="V60" s="77">
        <v>0</v>
      </c>
      <c r="W60" s="77">
        <v>37415.35</v>
      </c>
      <c r="X60" s="77">
        <v>218155.35</v>
      </c>
      <c r="Y60" s="90">
        <v>1960</v>
      </c>
      <c r="Z60" s="77">
        <v>0</v>
      </c>
      <c r="AA60" s="77">
        <f t="shared" si="0"/>
        <v>1212176.17</v>
      </c>
      <c r="AB60" s="2">
        <v>1195933.2</v>
      </c>
      <c r="AC60" s="2">
        <v>12000</v>
      </c>
      <c r="AD60" s="92">
        <f t="shared" si="2"/>
        <v>1207933.2</v>
      </c>
      <c r="AE60" s="77">
        <f t="shared" si="1"/>
        <v>415040.79000000004</v>
      </c>
      <c r="AF60" s="78" t="s">
        <v>90</v>
      </c>
    </row>
    <row r="61" spans="1:32" ht="12" customHeight="1">
      <c r="A61" s="2">
        <v>49</v>
      </c>
      <c r="B61" s="127" t="s">
        <v>91</v>
      </c>
      <c r="C61" s="128"/>
      <c r="D61" s="80">
        <v>-185660.73</v>
      </c>
      <c r="E61" s="76">
        <v>146732.1</v>
      </c>
      <c r="F61" s="76">
        <v>18387.28</v>
      </c>
      <c r="G61" s="76">
        <v>0</v>
      </c>
      <c r="H61" s="77">
        <v>992.73</v>
      </c>
      <c r="I61" s="77">
        <v>7956.52</v>
      </c>
      <c r="J61" s="77">
        <v>0</v>
      </c>
      <c r="K61" s="77">
        <v>28389.66</v>
      </c>
      <c r="L61" s="77">
        <v>4722.45</v>
      </c>
      <c r="M61" s="77">
        <v>4950</v>
      </c>
      <c r="N61" s="77">
        <v>111278.07</v>
      </c>
      <c r="O61" s="78" t="s">
        <v>92</v>
      </c>
      <c r="P61" s="77">
        <v>8435.29</v>
      </c>
      <c r="Q61" s="77">
        <v>175458.91</v>
      </c>
      <c r="R61" s="77">
        <v>0</v>
      </c>
      <c r="S61" s="77">
        <v>0</v>
      </c>
      <c r="T61" s="77">
        <v>0</v>
      </c>
      <c r="U61" s="77">
        <v>0</v>
      </c>
      <c r="V61" s="77">
        <v>0</v>
      </c>
      <c r="W61" s="77">
        <v>26873.34</v>
      </c>
      <c r="X61" s="77">
        <v>129420.47</v>
      </c>
      <c r="Y61" s="90">
        <v>0</v>
      </c>
      <c r="Z61" s="77">
        <v>0</v>
      </c>
      <c r="AA61" s="77">
        <f t="shared" si="0"/>
        <v>663596.82</v>
      </c>
      <c r="AB61" s="2">
        <v>719094.99</v>
      </c>
      <c r="AC61" s="2">
        <v>13200</v>
      </c>
      <c r="AD61" s="92">
        <f t="shared" si="2"/>
        <v>732294.99</v>
      </c>
      <c r="AE61" s="77">
        <f t="shared" si="1"/>
        <v>-116962.55999999994</v>
      </c>
      <c r="AF61" s="78" t="s">
        <v>92</v>
      </c>
    </row>
    <row r="62" spans="1:32" ht="12" customHeight="1">
      <c r="A62" s="2">
        <v>50</v>
      </c>
      <c r="B62" s="127" t="s">
        <v>93</v>
      </c>
      <c r="C62" s="128"/>
      <c r="D62" s="80">
        <v>487793.39</v>
      </c>
      <c r="E62" s="76">
        <v>216114.03</v>
      </c>
      <c r="F62" s="76">
        <v>33474.28</v>
      </c>
      <c r="G62" s="76">
        <v>0</v>
      </c>
      <c r="H62" s="77">
        <v>1379.85</v>
      </c>
      <c r="I62" s="77">
        <v>174894.28</v>
      </c>
      <c r="J62" s="77">
        <v>0</v>
      </c>
      <c r="K62" s="77">
        <v>39460.2</v>
      </c>
      <c r="L62" s="77">
        <v>0</v>
      </c>
      <c r="M62" s="77">
        <f>7150+1500</f>
        <v>8650</v>
      </c>
      <c r="N62" s="77">
        <v>162062.94</v>
      </c>
      <c r="O62" s="78" t="s">
        <v>94</v>
      </c>
      <c r="P62" s="77">
        <v>1543.48</v>
      </c>
      <c r="Q62" s="77">
        <v>6782</v>
      </c>
      <c r="R62" s="77">
        <v>0</v>
      </c>
      <c r="S62" s="77">
        <v>0</v>
      </c>
      <c r="T62" s="77">
        <v>0</v>
      </c>
      <c r="U62" s="77">
        <v>0</v>
      </c>
      <c r="V62" s="77">
        <v>0</v>
      </c>
      <c r="W62" s="77">
        <v>37352.59</v>
      </c>
      <c r="X62" s="77">
        <v>217789.42</v>
      </c>
      <c r="Y62" s="90">
        <v>3750</v>
      </c>
      <c r="Z62" s="77">
        <v>0</v>
      </c>
      <c r="AA62" s="77">
        <f t="shared" si="0"/>
        <v>903253.0700000001</v>
      </c>
      <c r="AB62" s="2">
        <v>892714.87</v>
      </c>
      <c r="AC62" s="2">
        <v>15900</v>
      </c>
      <c r="AD62" s="92">
        <f t="shared" si="2"/>
        <v>908614.87</v>
      </c>
      <c r="AE62" s="77">
        <f t="shared" si="1"/>
        <v>493155.18999999994</v>
      </c>
      <c r="AF62" s="78" t="s">
        <v>94</v>
      </c>
    </row>
    <row r="63" spans="1:32" ht="12" customHeight="1">
      <c r="A63" s="2">
        <v>51</v>
      </c>
      <c r="B63" s="127" t="s">
        <v>95</v>
      </c>
      <c r="C63" s="128"/>
      <c r="D63" s="80">
        <v>233279.79</v>
      </c>
      <c r="E63" s="76">
        <v>203692.26</v>
      </c>
      <c r="F63" s="76">
        <v>524.46</v>
      </c>
      <c r="G63" s="76">
        <v>0</v>
      </c>
      <c r="H63" s="77">
        <v>1192.87</v>
      </c>
      <c r="I63" s="77">
        <v>18986.2</v>
      </c>
      <c r="J63" s="77">
        <v>1300</v>
      </c>
      <c r="K63" s="77">
        <v>34113.2</v>
      </c>
      <c r="L63" s="77">
        <v>4589.24</v>
      </c>
      <c r="M63" s="77">
        <v>12100</v>
      </c>
      <c r="N63" s="77">
        <v>120394.44</v>
      </c>
      <c r="O63" s="78" t="s">
        <v>96</v>
      </c>
      <c r="P63" s="77">
        <v>3195.54</v>
      </c>
      <c r="Q63" s="77">
        <v>8276</v>
      </c>
      <c r="R63" s="77">
        <v>0</v>
      </c>
      <c r="S63" s="77">
        <v>0</v>
      </c>
      <c r="T63" s="77">
        <v>0</v>
      </c>
      <c r="U63" s="77">
        <v>0</v>
      </c>
      <c r="V63" s="77">
        <v>0</v>
      </c>
      <c r="W63" s="77">
        <v>32291.27</v>
      </c>
      <c r="X63" s="77">
        <v>188278.71</v>
      </c>
      <c r="Y63" s="90">
        <v>0</v>
      </c>
      <c r="Z63" s="77">
        <v>0</v>
      </c>
      <c r="AA63" s="77">
        <f t="shared" si="0"/>
        <v>628934.19</v>
      </c>
      <c r="AB63" s="2">
        <v>692599.46</v>
      </c>
      <c r="AC63" s="2">
        <v>6000</v>
      </c>
      <c r="AD63" s="92">
        <f t="shared" si="2"/>
        <v>698599.46</v>
      </c>
      <c r="AE63" s="77">
        <f t="shared" si="1"/>
        <v>302945.06000000006</v>
      </c>
      <c r="AF63" s="78" t="s">
        <v>96</v>
      </c>
    </row>
    <row r="64" spans="1:32" ht="12" customHeight="1">
      <c r="A64" s="2">
        <v>52</v>
      </c>
      <c r="B64" s="127" t="s">
        <v>97</v>
      </c>
      <c r="C64" s="128"/>
      <c r="D64" s="80">
        <v>-113922.14</v>
      </c>
      <c r="E64" s="76">
        <v>110664.47</v>
      </c>
      <c r="F64" s="76">
        <v>524.46</v>
      </c>
      <c r="G64" s="76">
        <v>0</v>
      </c>
      <c r="H64" s="77">
        <v>675.28</v>
      </c>
      <c r="I64" s="77">
        <v>8641.58</v>
      </c>
      <c r="J64" s="77">
        <v>0</v>
      </c>
      <c r="K64" s="77">
        <v>19311.24</v>
      </c>
      <c r="L64" s="77">
        <v>3029.18</v>
      </c>
      <c r="M64" s="77">
        <v>2530</v>
      </c>
      <c r="N64" s="77">
        <v>62834.21</v>
      </c>
      <c r="O64" s="78" t="s">
        <v>106</v>
      </c>
      <c r="P64" s="77">
        <v>9493.6</v>
      </c>
      <c r="Q64" s="77">
        <v>71401.94</v>
      </c>
      <c r="R64" s="77">
        <v>65499.61</v>
      </c>
      <c r="S64" s="77">
        <v>0</v>
      </c>
      <c r="T64" s="77">
        <v>2450</v>
      </c>
      <c r="U64" s="77">
        <v>0</v>
      </c>
      <c r="V64" s="77">
        <v>0</v>
      </c>
      <c r="W64" s="77">
        <v>18279.81</v>
      </c>
      <c r="X64" s="77">
        <v>88034.51</v>
      </c>
      <c r="Y64" s="90">
        <v>0</v>
      </c>
      <c r="Z64" s="77">
        <v>0</v>
      </c>
      <c r="AA64" s="77">
        <f t="shared" si="0"/>
        <v>463369.88999999996</v>
      </c>
      <c r="AB64" s="2">
        <v>547537.04</v>
      </c>
      <c r="AC64" s="2">
        <v>16764</v>
      </c>
      <c r="AD64" s="92">
        <f t="shared" si="2"/>
        <v>564301.04</v>
      </c>
      <c r="AE64" s="77">
        <f t="shared" si="1"/>
        <v>-12990.989999999932</v>
      </c>
      <c r="AF64" s="78" t="s">
        <v>106</v>
      </c>
    </row>
    <row r="65" spans="1:32" ht="12" customHeight="1">
      <c r="A65" s="2">
        <v>53</v>
      </c>
      <c r="B65" s="127" t="s">
        <v>98</v>
      </c>
      <c r="C65" s="128"/>
      <c r="D65" s="80">
        <v>-98315.54</v>
      </c>
      <c r="E65" s="76">
        <v>147481.29</v>
      </c>
      <c r="F65" s="76">
        <v>524.46</v>
      </c>
      <c r="G65" s="76">
        <v>0</v>
      </c>
      <c r="H65" s="77">
        <v>1161.02</v>
      </c>
      <c r="I65" s="77">
        <v>6441.14</v>
      </c>
      <c r="J65" s="77">
        <v>0</v>
      </c>
      <c r="K65" s="77">
        <v>33202.26</v>
      </c>
      <c r="L65" s="77">
        <v>5777.35</v>
      </c>
      <c r="M65" s="77">
        <v>12100</v>
      </c>
      <c r="N65" s="77">
        <v>128162.6</v>
      </c>
      <c r="O65" s="78" t="s">
        <v>99</v>
      </c>
      <c r="P65" s="77">
        <v>4735.45</v>
      </c>
      <c r="Q65" s="77">
        <v>9311</v>
      </c>
      <c r="R65" s="77">
        <v>0</v>
      </c>
      <c r="S65" s="77">
        <v>0</v>
      </c>
      <c r="T65" s="77">
        <v>0</v>
      </c>
      <c r="U65" s="77">
        <v>0</v>
      </c>
      <c r="V65" s="77">
        <v>0</v>
      </c>
      <c r="W65" s="77">
        <v>31428.89</v>
      </c>
      <c r="X65" s="77">
        <v>151359.9</v>
      </c>
      <c r="Y65" s="90">
        <v>0</v>
      </c>
      <c r="Z65" s="77">
        <v>0</v>
      </c>
      <c r="AA65" s="77">
        <f t="shared" si="0"/>
        <v>531685.36</v>
      </c>
      <c r="AB65" s="2">
        <v>759238.3</v>
      </c>
      <c r="AC65" s="2">
        <v>16396.19</v>
      </c>
      <c r="AD65" s="92">
        <f t="shared" si="2"/>
        <v>775634.49</v>
      </c>
      <c r="AE65" s="77">
        <f t="shared" si="1"/>
        <v>145633.58999999997</v>
      </c>
      <c r="AF65" s="78" t="s">
        <v>99</v>
      </c>
    </row>
    <row r="66" spans="1:32" ht="12" customHeight="1">
      <c r="A66" s="2">
        <v>54</v>
      </c>
      <c r="B66" s="127" t="s">
        <v>100</v>
      </c>
      <c r="C66" s="128"/>
      <c r="D66" s="80">
        <v>199235.38</v>
      </c>
      <c r="E66" s="76">
        <v>156066.99</v>
      </c>
      <c r="F66" s="76">
        <v>524.46</v>
      </c>
      <c r="G66" s="76">
        <v>0</v>
      </c>
      <c r="H66" s="77">
        <v>986.1</v>
      </c>
      <c r="I66" s="77">
        <v>20077.47</v>
      </c>
      <c r="J66" s="77">
        <v>0</v>
      </c>
      <c r="K66" s="77">
        <v>28200.12</v>
      </c>
      <c r="L66" s="77">
        <v>4590.45</v>
      </c>
      <c r="M66" s="77">
        <v>5500</v>
      </c>
      <c r="N66" s="77">
        <v>142876.92</v>
      </c>
      <c r="O66" s="78" t="s">
        <v>101</v>
      </c>
      <c r="P66" s="77">
        <v>3298.97</v>
      </c>
      <c r="Q66" s="77">
        <v>5173.2</v>
      </c>
      <c r="R66" s="77">
        <v>0</v>
      </c>
      <c r="S66" s="77">
        <v>0</v>
      </c>
      <c r="T66" s="77">
        <v>0</v>
      </c>
      <c r="U66" s="77">
        <v>0</v>
      </c>
      <c r="V66" s="77">
        <v>0</v>
      </c>
      <c r="W66" s="77">
        <v>26693.92</v>
      </c>
      <c r="X66" s="77">
        <v>155642.59</v>
      </c>
      <c r="Y66" s="90">
        <v>0</v>
      </c>
      <c r="Z66" s="77">
        <v>0</v>
      </c>
      <c r="AA66" s="77">
        <f t="shared" si="0"/>
        <v>549631.19</v>
      </c>
      <c r="AB66" s="2">
        <v>673260.25</v>
      </c>
      <c r="AC66" s="2">
        <v>16520</v>
      </c>
      <c r="AD66" s="92">
        <f t="shared" si="2"/>
        <v>689780.25</v>
      </c>
      <c r="AE66" s="77">
        <f t="shared" si="1"/>
        <v>339384.44000000006</v>
      </c>
      <c r="AF66" s="78" t="s">
        <v>101</v>
      </c>
    </row>
    <row r="67" spans="1:32" ht="12">
      <c r="A67" s="2">
        <v>55</v>
      </c>
      <c r="B67" s="79" t="s">
        <v>104</v>
      </c>
      <c r="C67" s="80"/>
      <c r="D67" s="80">
        <v>-100287.26</v>
      </c>
      <c r="E67" s="76">
        <v>213425.89</v>
      </c>
      <c r="F67" s="76">
        <v>3970.95</v>
      </c>
      <c r="G67" s="76">
        <v>0</v>
      </c>
      <c r="H67" s="77">
        <v>1353.76</v>
      </c>
      <c r="I67" s="77">
        <v>18386.76</v>
      </c>
      <c r="J67" s="88">
        <v>0</v>
      </c>
      <c r="K67" s="88">
        <v>38714.36</v>
      </c>
      <c r="L67" s="88">
        <v>3484.29</v>
      </c>
      <c r="M67" s="88">
        <v>4125</v>
      </c>
      <c r="N67" s="77">
        <v>129624.49</v>
      </c>
      <c r="O67" s="79" t="s">
        <v>104</v>
      </c>
      <c r="P67" s="88">
        <v>12813.14</v>
      </c>
      <c r="Q67" s="77">
        <v>117343.92</v>
      </c>
      <c r="R67" s="88">
        <v>121741.98</v>
      </c>
      <c r="S67" s="88">
        <v>0</v>
      </c>
      <c r="T67" s="88">
        <v>4900</v>
      </c>
      <c r="U67" s="77">
        <v>0</v>
      </c>
      <c r="V67" s="77">
        <v>0</v>
      </c>
      <c r="W67" s="88">
        <v>36646.59</v>
      </c>
      <c r="X67" s="77">
        <v>213672.99</v>
      </c>
      <c r="Y67" s="90">
        <v>0</v>
      </c>
      <c r="Z67" s="77">
        <v>0</v>
      </c>
      <c r="AA67" s="77">
        <f t="shared" si="0"/>
        <v>920204.12</v>
      </c>
      <c r="AB67" s="2">
        <v>1101649.08</v>
      </c>
      <c r="AC67" s="2">
        <v>0</v>
      </c>
      <c r="AD67" s="92">
        <f t="shared" si="2"/>
        <v>1101649.08</v>
      </c>
      <c r="AE67" s="77">
        <f t="shared" si="1"/>
        <v>81157.70000000007</v>
      </c>
      <c r="AF67" s="85" t="s">
        <v>104</v>
      </c>
    </row>
    <row r="68" spans="1:32" ht="12">
      <c r="A68" s="2">
        <v>56</v>
      </c>
      <c r="B68" s="79" t="s">
        <v>102</v>
      </c>
      <c r="C68" s="80"/>
      <c r="D68" s="80">
        <v>-105934.21</v>
      </c>
      <c r="E68" s="76">
        <v>147297.91</v>
      </c>
      <c r="F68" s="76">
        <v>524.45</v>
      </c>
      <c r="G68" s="76">
        <v>0</v>
      </c>
      <c r="H68" s="77">
        <v>1188.22</v>
      </c>
      <c r="I68" s="77">
        <v>167721.19</v>
      </c>
      <c r="J68" s="88">
        <v>0</v>
      </c>
      <c r="K68" s="88">
        <v>33980.31</v>
      </c>
      <c r="L68" s="88">
        <v>3369.56</v>
      </c>
      <c r="M68" s="88">
        <v>4950</v>
      </c>
      <c r="N68" s="77">
        <v>124334.34</v>
      </c>
      <c r="O68" s="79" t="s">
        <v>102</v>
      </c>
      <c r="P68" s="88">
        <v>3338.41</v>
      </c>
      <c r="Q68" s="84">
        <v>60180.85</v>
      </c>
      <c r="R68" s="88">
        <v>0</v>
      </c>
      <c r="S68" s="88">
        <v>0</v>
      </c>
      <c r="T68" s="88">
        <v>0</v>
      </c>
      <c r="U68" s="77">
        <v>0</v>
      </c>
      <c r="V68" s="77">
        <v>0</v>
      </c>
      <c r="W68" s="88">
        <v>32165.39</v>
      </c>
      <c r="X68" s="77">
        <v>154906.67</v>
      </c>
      <c r="Y68" s="90">
        <v>0</v>
      </c>
      <c r="Z68" s="77">
        <v>0</v>
      </c>
      <c r="AA68" s="77">
        <f t="shared" si="0"/>
        <v>733957.3</v>
      </c>
      <c r="AB68" s="2">
        <v>753801.68</v>
      </c>
      <c r="AC68" s="2">
        <v>0</v>
      </c>
      <c r="AD68" s="92">
        <f t="shared" si="2"/>
        <v>753801.68</v>
      </c>
      <c r="AE68" s="77">
        <f t="shared" si="1"/>
        <v>-86089.82999999996</v>
      </c>
      <c r="AF68" s="85" t="s">
        <v>102</v>
      </c>
    </row>
    <row r="69" spans="1:32" ht="12">
      <c r="A69" s="2">
        <v>57</v>
      </c>
      <c r="B69" s="127" t="s">
        <v>332</v>
      </c>
      <c r="C69" s="128"/>
      <c r="D69" s="80">
        <v>-353149.03</v>
      </c>
      <c r="E69" s="76">
        <v>14413.1</v>
      </c>
      <c r="F69" s="76">
        <v>0</v>
      </c>
      <c r="G69" s="76">
        <v>0</v>
      </c>
      <c r="H69" s="77">
        <v>498.19</v>
      </c>
      <c r="I69" s="77">
        <v>0</v>
      </c>
      <c r="J69" s="88">
        <v>0</v>
      </c>
      <c r="K69" s="88">
        <v>4749.01</v>
      </c>
      <c r="L69" s="88">
        <v>0</v>
      </c>
      <c r="M69" s="88">
        <v>0</v>
      </c>
      <c r="N69" s="77">
        <v>18390.63</v>
      </c>
      <c r="O69" s="79" t="s">
        <v>350</v>
      </c>
      <c r="P69" s="88">
        <v>767.31</v>
      </c>
      <c r="Q69" s="77">
        <v>48292.3</v>
      </c>
      <c r="R69" s="88">
        <v>0</v>
      </c>
      <c r="S69" s="88">
        <v>0</v>
      </c>
      <c r="T69" s="88">
        <v>0</v>
      </c>
      <c r="U69" s="77">
        <v>0</v>
      </c>
      <c r="V69" s="88">
        <v>0</v>
      </c>
      <c r="W69" s="88">
        <v>13485.8</v>
      </c>
      <c r="X69" s="77">
        <v>0</v>
      </c>
      <c r="Y69" s="90">
        <v>0</v>
      </c>
      <c r="Z69" s="77">
        <v>0</v>
      </c>
      <c r="AA69" s="77">
        <f t="shared" si="0"/>
        <v>100596.34000000001</v>
      </c>
      <c r="AB69" s="2">
        <v>86010.59</v>
      </c>
      <c r="AC69" s="2">
        <v>0</v>
      </c>
      <c r="AD69" s="92">
        <f t="shared" si="2"/>
        <v>86010.59</v>
      </c>
      <c r="AE69" s="77">
        <f t="shared" si="1"/>
        <v>-367734.7800000001</v>
      </c>
      <c r="AF69" s="85" t="s">
        <v>350</v>
      </c>
    </row>
    <row r="70" spans="1:32" ht="12">
      <c r="A70" s="2"/>
      <c r="B70" s="131" t="s">
        <v>318</v>
      </c>
      <c r="C70" s="132"/>
      <c r="D70" s="87"/>
      <c r="E70" s="76">
        <f>SUM(E13:E69)</f>
        <v>9024590.280000001</v>
      </c>
      <c r="F70" s="76">
        <f aca="true" t="shared" si="3" ref="F70:M70">SUM(F13:F69)</f>
        <v>207631.57000000004</v>
      </c>
      <c r="G70" s="76">
        <f t="shared" si="3"/>
        <v>19800</v>
      </c>
      <c r="H70" s="77">
        <f t="shared" si="3"/>
        <v>65631.67</v>
      </c>
      <c r="I70" s="77">
        <f>SUM(I13:I69)</f>
        <v>5698758.48</v>
      </c>
      <c r="J70" s="77">
        <f t="shared" si="3"/>
        <v>23400</v>
      </c>
      <c r="K70" s="77">
        <f t="shared" si="3"/>
        <v>1867407.6199999994</v>
      </c>
      <c r="L70" s="77">
        <f t="shared" si="3"/>
        <v>218823.69</v>
      </c>
      <c r="M70" s="77">
        <f t="shared" si="3"/>
        <v>353075</v>
      </c>
      <c r="N70" s="77">
        <f>SUM(N13:N69)</f>
        <v>6926751.739999999</v>
      </c>
      <c r="O70" s="78"/>
      <c r="P70" s="77">
        <f aca="true" t="shared" si="4" ref="P70:AA70">SUM(P13:P69)</f>
        <v>463037.77999999985</v>
      </c>
      <c r="Q70" s="77">
        <f t="shared" si="4"/>
        <v>5456733.489999999</v>
      </c>
      <c r="R70" s="77">
        <f t="shared" si="4"/>
        <v>2492157.816</v>
      </c>
      <c r="S70" s="77">
        <f t="shared" si="4"/>
        <v>160800</v>
      </c>
      <c r="T70" s="77">
        <f t="shared" si="4"/>
        <v>97545.01</v>
      </c>
      <c r="U70" s="77">
        <f t="shared" si="4"/>
        <v>243000</v>
      </c>
      <c r="V70" s="77">
        <f t="shared" si="4"/>
        <v>105190</v>
      </c>
      <c r="W70" s="77">
        <f t="shared" si="4"/>
        <v>1776658</v>
      </c>
      <c r="X70" s="77">
        <f t="shared" si="4"/>
        <v>9226746.48</v>
      </c>
      <c r="Y70" s="90">
        <f t="shared" si="4"/>
        <v>1398895.37</v>
      </c>
      <c r="Z70" s="77">
        <f t="shared" si="4"/>
        <v>908820</v>
      </c>
      <c r="AA70" s="77">
        <f t="shared" si="4"/>
        <v>46735453.99600001</v>
      </c>
      <c r="AB70" s="2">
        <v>48889510.69</v>
      </c>
      <c r="AC70" s="2">
        <f>SUM(AC13:AC69)</f>
        <v>3099589.9000000004</v>
      </c>
      <c r="AD70" s="92">
        <f>SUM(AD13:AD69)</f>
        <v>52130154.04</v>
      </c>
      <c r="AE70" s="77">
        <f>SUM(AE13:AE69)</f>
        <v>5274582.844000003</v>
      </c>
      <c r="AF70" s="78"/>
    </row>
    <row r="71" spans="2:31" ht="12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9"/>
      <c r="O71" s="81"/>
      <c r="P71" s="81"/>
      <c r="Q71" s="89"/>
      <c r="R71" s="81"/>
      <c r="S71" s="81"/>
      <c r="T71" s="81"/>
      <c r="U71" s="81"/>
      <c r="V71" s="81"/>
      <c r="W71" s="81"/>
      <c r="X71" s="81" t="s">
        <v>355</v>
      </c>
      <c r="Y71" s="81"/>
      <c r="AD71" s="84"/>
      <c r="AE71" s="84"/>
    </row>
    <row r="72" spans="2:31" ht="12">
      <c r="B72" s="81"/>
      <c r="C72" s="81"/>
      <c r="D72" s="81"/>
      <c r="E72" s="81"/>
      <c r="F72" s="81"/>
      <c r="G72" s="81"/>
      <c r="H72" s="81"/>
      <c r="I72" s="82"/>
      <c r="J72" s="81"/>
      <c r="K72" s="81"/>
      <c r="L72" s="81"/>
      <c r="M72" s="81"/>
      <c r="N72" s="82"/>
      <c r="O72" s="81"/>
      <c r="P72" s="81"/>
      <c r="Q72" s="89"/>
      <c r="R72" s="81"/>
      <c r="S72" s="81"/>
      <c r="T72" s="81"/>
      <c r="U72" s="81"/>
      <c r="V72" s="81"/>
      <c r="W72" s="81"/>
      <c r="X72" s="81" t="s">
        <v>355</v>
      </c>
      <c r="Y72" s="81"/>
      <c r="AD72" s="84"/>
      <c r="AE72" s="84"/>
    </row>
    <row r="73" spans="5:31" ht="12"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9"/>
      <c r="R73" s="81"/>
      <c r="S73" s="81"/>
      <c r="T73" s="81"/>
      <c r="U73" s="81"/>
      <c r="V73" s="81"/>
      <c r="W73" s="81"/>
      <c r="X73" s="81" t="s">
        <v>355</v>
      </c>
      <c r="Y73" s="81"/>
      <c r="AD73" s="84"/>
      <c r="AE73" s="84"/>
    </row>
    <row r="74" spans="5:31" ht="12"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9"/>
      <c r="R74" s="81"/>
      <c r="S74" s="81"/>
      <c r="T74" s="81"/>
      <c r="U74" s="81"/>
      <c r="V74" s="81"/>
      <c r="W74" s="81"/>
      <c r="X74" s="81" t="s">
        <v>355</v>
      </c>
      <c r="Y74" s="81"/>
      <c r="AD74" s="84"/>
      <c r="AE74" s="84"/>
    </row>
    <row r="75" spans="5:31" ht="12"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9"/>
      <c r="R75" s="81"/>
      <c r="S75" s="81"/>
      <c r="T75" s="81"/>
      <c r="U75" s="81"/>
      <c r="V75" s="81"/>
      <c r="W75" s="81"/>
      <c r="X75" s="81" t="s">
        <v>355</v>
      </c>
      <c r="Y75" s="81"/>
      <c r="AD75" s="84"/>
      <c r="AE75" s="84"/>
    </row>
    <row r="76" spans="5:31" ht="12"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9"/>
      <c r="R76" s="81"/>
      <c r="S76" s="81"/>
      <c r="T76" s="81"/>
      <c r="U76" s="81"/>
      <c r="V76" s="81"/>
      <c r="W76" s="81"/>
      <c r="X76" s="81" t="s">
        <v>355</v>
      </c>
      <c r="Y76" s="81"/>
      <c r="AD76" s="84"/>
      <c r="AE76" s="84"/>
    </row>
    <row r="77" spans="5:30" ht="12">
      <c r="E77" s="81"/>
      <c r="F77" s="81"/>
      <c r="G77" s="81"/>
      <c r="H77" s="81"/>
      <c r="I77" s="81"/>
      <c r="J77" s="81"/>
      <c r="K77" s="81"/>
      <c r="L77" s="81"/>
      <c r="M77" s="81"/>
      <c r="Q77" s="84"/>
      <c r="S77" s="81"/>
      <c r="T77" s="81"/>
      <c r="U77" s="81"/>
      <c r="V77" s="81"/>
      <c r="W77" s="81"/>
      <c r="X77" s="81" t="s">
        <v>355</v>
      </c>
      <c r="Y77" s="81"/>
      <c r="AD77" s="84"/>
    </row>
    <row r="78" spans="10:27" ht="12">
      <c r="J78" s="81"/>
      <c r="K78" s="81"/>
      <c r="L78" s="81"/>
      <c r="M78" s="81"/>
      <c r="S78" s="84"/>
      <c r="U78" s="81"/>
      <c r="V78" s="81"/>
      <c r="W78" s="81"/>
      <c r="X78" s="81"/>
      <c r="Y78" s="81"/>
      <c r="Z78" s="81"/>
      <c r="AA78" s="81"/>
    </row>
    <row r="79" spans="10:13" ht="12">
      <c r="J79" s="81"/>
      <c r="K79" s="81"/>
      <c r="L79" s="81"/>
      <c r="M79" s="81"/>
    </row>
  </sheetData>
  <sheetProtection/>
  <mergeCells count="86">
    <mergeCell ref="B65:C65"/>
    <mergeCell ref="B66:C66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0:C10"/>
    <mergeCell ref="B13:C13"/>
    <mergeCell ref="B14:C14"/>
    <mergeCell ref="B15:C15"/>
    <mergeCell ref="B16:C16"/>
    <mergeCell ref="AA7:AA12"/>
    <mergeCell ref="AB7:AB12"/>
    <mergeCell ref="AC7:AC12"/>
    <mergeCell ref="AD7:AD12"/>
    <mergeCell ref="S7:S12"/>
    <mergeCell ref="T7:T12"/>
    <mergeCell ref="AE7:AE12"/>
    <mergeCell ref="U7:U12"/>
    <mergeCell ref="V7:V12"/>
    <mergeCell ref="W7:W12"/>
    <mergeCell ref="X7:X12"/>
    <mergeCell ref="Y7:Y12"/>
    <mergeCell ref="Z7:Z12"/>
    <mergeCell ref="P7:P12"/>
    <mergeCell ref="K7:K12"/>
    <mergeCell ref="L7:L12"/>
    <mergeCell ref="M7:M12"/>
    <mergeCell ref="Q7:Q12"/>
    <mergeCell ref="R7:R12"/>
    <mergeCell ref="D7:D12"/>
    <mergeCell ref="AF7:AF12"/>
    <mergeCell ref="H7:H12"/>
    <mergeCell ref="I7:I12"/>
    <mergeCell ref="J7:J12"/>
    <mergeCell ref="E7:E12"/>
    <mergeCell ref="F7:F12"/>
    <mergeCell ref="G7:G12"/>
    <mergeCell ref="N7:N12"/>
    <mergeCell ref="O7:O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F79"/>
  <sheetViews>
    <sheetView zoomScalePageLayoutView="0" workbookViewId="0" topLeftCell="R1">
      <selection activeCell="R1" sqref="A1:IV16384"/>
    </sheetView>
  </sheetViews>
  <sheetFormatPr defaultColWidth="9.00390625" defaultRowHeight="12.75"/>
  <cols>
    <col min="1" max="1" width="3.375" style="1" customWidth="1"/>
    <col min="2" max="2" width="7.625" style="1" customWidth="1"/>
    <col min="3" max="3" width="9.375" style="1" customWidth="1"/>
    <col min="4" max="4" width="11.25390625" style="1" customWidth="1"/>
    <col min="5" max="5" width="9.625" style="1" customWidth="1"/>
    <col min="6" max="7" width="9.875" style="1" customWidth="1"/>
    <col min="8" max="8" width="10.25390625" style="1" customWidth="1"/>
    <col min="9" max="25" width="11.625" style="1" customWidth="1"/>
    <col min="26" max="27" width="12.125" style="1" customWidth="1"/>
    <col min="28" max="28" width="11.375" style="1" customWidth="1"/>
    <col min="29" max="29" width="12.875" style="1" customWidth="1"/>
    <col min="30" max="31" width="11.75390625" style="1" customWidth="1"/>
    <col min="32" max="32" width="12.125" style="1" customWidth="1"/>
    <col min="33" max="16384" width="9.125" style="1" customWidth="1"/>
  </cols>
  <sheetData>
    <row r="2" spans="5:10" ht="12.75">
      <c r="E2" s="84"/>
      <c r="F2" s="84"/>
      <c r="G2" s="84"/>
      <c r="H2" s="91"/>
      <c r="I2" s="91"/>
      <c r="J2" s="91"/>
    </row>
    <row r="3" spans="8:10" ht="12.75">
      <c r="H3" s="91" t="s">
        <v>368</v>
      </c>
      <c r="I3" s="91"/>
      <c r="J3" s="91"/>
    </row>
    <row r="4" ht="11.25" customHeight="1"/>
    <row r="5" spans="8:24" ht="12" customHeight="1"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</row>
    <row r="6" spans="8:24" ht="12" customHeight="1"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</row>
    <row r="7" spans="1:32" ht="12" customHeight="1">
      <c r="A7" s="12"/>
      <c r="B7" s="5"/>
      <c r="C7" s="6"/>
      <c r="D7" s="119" t="s">
        <v>367</v>
      </c>
      <c r="E7" s="119" t="s">
        <v>363</v>
      </c>
      <c r="F7" s="119" t="s">
        <v>341</v>
      </c>
      <c r="G7" s="119" t="s">
        <v>342</v>
      </c>
      <c r="H7" s="119" t="s">
        <v>352</v>
      </c>
      <c r="I7" s="119" t="s">
        <v>346</v>
      </c>
      <c r="J7" s="119" t="s">
        <v>356</v>
      </c>
      <c r="K7" s="119" t="s">
        <v>351</v>
      </c>
      <c r="L7" s="119" t="s">
        <v>343</v>
      </c>
      <c r="M7" s="119" t="s">
        <v>344</v>
      </c>
      <c r="N7" s="119" t="s">
        <v>364</v>
      </c>
      <c r="O7" s="122" t="s">
        <v>0</v>
      </c>
      <c r="P7" s="119" t="s">
        <v>345</v>
      </c>
      <c r="Q7" s="119" t="s">
        <v>366</v>
      </c>
      <c r="R7" s="119" t="s">
        <v>365</v>
      </c>
      <c r="S7" s="119" t="s">
        <v>357</v>
      </c>
      <c r="T7" s="119" t="s">
        <v>347</v>
      </c>
      <c r="U7" s="119" t="s">
        <v>348</v>
      </c>
      <c r="V7" s="119" t="s">
        <v>349</v>
      </c>
      <c r="W7" s="119" t="s">
        <v>353</v>
      </c>
      <c r="X7" s="119" t="s">
        <v>354</v>
      </c>
      <c r="Y7" s="119" t="s">
        <v>329</v>
      </c>
      <c r="Z7" s="119" t="s">
        <v>362</v>
      </c>
      <c r="AA7" s="119" t="s">
        <v>358</v>
      </c>
      <c r="AB7" s="122" t="s">
        <v>359</v>
      </c>
      <c r="AC7" s="122" t="s">
        <v>360</v>
      </c>
      <c r="AD7" s="119" t="s">
        <v>361</v>
      </c>
      <c r="AE7" s="119" t="s">
        <v>367</v>
      </c>
      <c r="AF7" s="122" t="s">
        <v>0</v>
      </c>
    </row>
    <row r="8" spans="1:32" ht="12.75" customHeight="1">
      <c r="A8" s="13" t="s">
        <v>1</v>
      </c>
      <c r="B8" s="7"/>
      <c r="C8" s="8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3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3"/>
      <c r="AC8" s="123"/>
      <c r="AD8" s="120"/>
      <c r="AE8" s="120"/>
      <c r="AF8" s="123"/>
    </row>
    <row r="9" spans="1:32" ht="12" customHeight="1">
      <c r="A9" s="13" t="s">
        <v>2</v>
      </c>
      <c r="B9" s="7"/>
      <c r="C9" s="8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3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3"/>
      <c r="AC9" s="123"/>
      <c r="AD9" s="120"/>
      <c r="AE9" s="120"/>
      <c r="AF9" s="123"/>
    </row>
    <row r="10" spans="1:32" ht="46.5" customHeight="1">
      <c r="A10" s="13"/>
      <c r="B10" s="125" t="s">
        <v>3</v>
      </c>
      <c r="C10" s="126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3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3"/>
      <c r="AC10" s="123"/>
      <c r="AD10" s="120"/>
      <c r="AE10" s="120"/>
      <c r="AF10" s="123"/>
    </row>
    <row r="11" spans="1:32" ht="12">
      <c r="A11" s="13"/>
      <c r="B11" s="7"/>
      <c r="C11" s="8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3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3"/>
      <c r="AC11" s="123"/>
      <c r="AD11" s="120"/>
      <c r="AE11" s="120"/>
      <c r="AF11" s="123"/>
    </row>
    <row r="12" spans="1:32" ht="12">
      <c r="A12" s="11"/>
      <c r="B12" s="9"/>
      <c r="C12" s="10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4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4"/>
      <c r="AC12" s="124"/>
      <c r="AD12" s="121"/>
      <c r="AE12" s="121"/>
      <c r="AF12" s="124"/>
    </row>
    <row r="13" spans="1:32" ht="12">
      <c r="A13" s="2">
        <v>1</v>
      </c>
      <c r="B13" s="127" t="s">
        <v>323</v>
      </c>
      <c r="C13" s="128"/>
      <c r="D13" s="80">
        <v>-220232.22</v>
      </c>
      <c r="E13" s="76">
        <v>161723.37</v>
      </c>
      <c r="F13" s="76">
        <v>1048.92</v>
      </c>
      <c r="G13" s="76">
        <v>0</v>
      </c>
      <c r="H13" s="77">
        <v>1312.94</v>
      </c>
      <c r="I13" s="77">
        <v>327862.75</v>
      </c>
      <c r="J13" s="77">
        <v>0</v>
      </c>
      <c r="K13" s="77">
        <v>37547.02</v>
      </c>
      <c r="L13" s="77">
        <v>3486.6</v>
      </c>
      <c r="M13" s="77">
        <v>4125</v>
      </c>
      <c r="N13" s="77">
        <v>103166.97</v>
      </c>
      <c r="O13" s="78" t="s">
        <v>324</v>
      </c>
      <c r="P13" s="77">
        <v>12913.48</v>
      </c>
      <c r="Q13" s="77">
        <v>127340.07</v>
      </c>
      <c r="R13" s="77">
        <v>142772.28</v>
      </c>
      <c r="S13" s="77">
        <v>0</v>
      </c>
      <c r="T13" s="77">
        <v>6090</v>
      </c>
      <c r="U13" s="77">
        <v>0</v>
      </c>
      <c r="V13" s="77">
        <v>0</v>
      </c>
      <c r="W13" s="77">
        <v>35541.59</v>
      </c>
      <c r="X13" s="77">
        <v>171166.28</v>
      </c>
      <c r="Y13" s="90">
        <v>1940</v>
      </c>
      <c r="Z13" s="77">
        <v>0</v>
      </c>
      <c r="AA13" s="77">
        <f aca="true" t="shared" si="0" ref="AA13:AA44">E13+F13+G13+H13+I13+J13+K13+L13+M13+N13+P13++Q13+R13+S13+T13+U13+V13+W13+X13+Y13+Z13</f>
        <v>1138037.2699999998</v>
      </c>
      <c r="AB13" s="2">
        <v>1145835.71</v>
      </c>
      <c r="AC13" s="2">
        <v>11600</v>
      </c>
      <c r="AD13" s="92">
        <f>AB13+AC13</f>
        <v>1157435.71</v>
      </c>
      <c r="AE13" s="77">
        <f aca="true" t="shared" si="1" ref="AE13:AE44">D13+AD13-AA13</f>
        <v>-200833.7799999998</v>
      </c>
      <c r="AF13" s="78" t="s">
        <v>324</v>
      </c>
    </row>
    <row r="14" spans="1:32" ht="12">
      <c r="A14" s="2">
        <v>2</v>
      </c>
      <c r="B14" s="127" t="s">
        <v>4</v>
      </c>
      <c r="C14" s="128"/>
      <c r="D14" s="80">
        <v>-334833.32</v>
      </c>
      <c r="E14" s="76">
        <v>237733.71</v>
      </c>
      <c r="F14" s="76">
        <v>524.45</v>
      </c>
      <c r="G14" s="76">
        <v>0</v>
      </c>
      <c r="H14" s="77">
        <v>1826.07</v>
      </c>
      <c r="I14" s="77">
        <v>87603.61</v>
      </c>
      <c r="J14" s="77">
        <v>1950</v>
      </c>
      <c r="K14" s="77">
        <v>52221</v>
      </c>
      <c r="L14" s="77">
        <v>7908.88</v>
      </c>
      <c r="M14" s="77">
        <v>15075</v>
      </c>
      <c r="N14" s="77">
        <v>246036.36</v>
      </c>
      <c r="O14" s="78" t="s">
        <v>326</v>
      </c>
      <c r="P14" s="77">
        <v>15338.26</v>
      </c>
      <c r="Q14" s="77">
        <v>188527.14</v>
      </c>
      <c r="R14" s="77">
        <v>147135.73</v>
      </c>
      <c r="S14" s="77">
        <v>0</v>
      </c>
      <c r="T14" s="77">
        <v>12250</v>
      </c>
      <c r="U14" s="77">
        <v>0</v>
      </c>
      <c r="V14" s="77">
        <v>0</v>
      </c>
      <c r="W14" s="77">
        <v>49431.82</v>
      </c>
      <c r="X14" s="77">
        <v>238060.84</v>
      </c>
      <c r="Y14" s="90">
        <v>0</v>
      </c>
      <c r="Z14" s="77">
        <v>0</v>
      </c>
      <c r="AA14" s="77">
        <f t="shared" si="0"/>
        <v>1301622.87</v>
      </c>
      <c r="AB14" s="2">
        <v>1617636.81</v>
      </c>
      <c r="AC14" s="2">
        <v>19000</v>
      </c>
      <c r="AD14" s="92">
        <f aca="true" t="shared" si="2" ref="AD14:AD69">AB14+AC14</f>
        <v>1636636.81</v>
      </c>
      <c r="AE14" s="77">
        <f t="shared" si="1"/>
        <v>180.61999999987893</v>
      </c>
      <c r="AF14" s="78" t="s">
        <v>326</v>
      </c>
    </row>
    <row r="15" spans="1:32" ht="12">
      <c r="A15" s="2">
        <v>3</v>
      </c>
      <c r="B15" s="127" t="s">
        <v>6</v>
      </c>
      <c r="C15" s="128"/>
      <c r="D15" s="80">
        <v>-394052.55</v>
      </c>
      <c r="E15" s="76">
        <v>351935.01</v>
      </c>
      <c r="F15" s="76">
        <v>1203.77</v>
      </c>
      <c r="G15" s="76">
        <v>0</v>
      </c>
      <c r="H15" s="77">
        <v>3494.32</v>
      </c>
      <c r="I15" s="77">
        <v>52409.23</v>
      </c>
      <c r="J15" s="77">
        <v>0</v>
      </c>
      <c r="K15" s="77">
        <v>99928.92</v>
      </c>
      <c r="L15" s="77">
        <v>2328.8</v>
      </c>
      <c r="M15" s="77">
        <v>0</v>
      </c>
      <c r="N15" s="77">
        <v>137397.16</v>
      </c>
      <c r="O15" s="78" t="s">
        <v>254</v>
      </c>
      <c r="P15" s="77">
        <v>12255.21</v>
      </c>
      <c r="Q15" s="77">
        <v>388836.05</v>
      </c>
      <c r="R15" s="77">
        <v>0</v>
      </c>
      <c r="S15" s="77">
        <v>0</v>
      </c>
      <c r="T15" s="77">
        <v>0</v>
      </c>
      <c r="U15" s="77">
        <v>0</v>
      </c>
      <c r="V15" s="77">
        <v>0</v>
      </c>
      <c r="W15" s="77">
        <v>94591.62</v>
      </c>
      <c r="X15" s="77">
        <v>455547.81</v>
      </c>
      <c r="Y15" s="90">
        <v>86954.37</v>
      </c>
      <c r="Z15" s="77">
        <v>0</v>
      </c>
      <c r="AA15" s="77">
        <f t="shared" si="0"/>
        <v>1686882.27</v>
      </c>
      <c r="AB15" s="2">
        <v>2372215.12</v>
      </c>
      <c r="AC15" s="2">
        <v>8400</v>
      </c>
      <c r="AD15" s="92">
        <f t="shared" si="2"/>
        <v>2380615.12</v>
      </c>
      <c r="AE15" s="77">
        <f t="shared" si="1"/>
        <v>299680.30000000005</v>
      </c>
      <c r="AF15" s="78" t="s">
        <v>254</v>
      </c>
    </row>
    <row r="16" spans="1:32" ht="12">
      <c r="A16" s="2">
        <v>4</v>
      </c>
      <c r="B16" s="127" t="s">
        <v>7</v>
      </c>
      <c r="C16" s="128"/>
      <c r="D16" s="80">
        <v>-98166.21</v>
      </c>
      <c r="E16" s="76">
        <v>212663.82</v>
      </c>
      <c r="F16" s="76">
        <v>1048.92</v>
      </c>
      <c r="G16" s="76">
        <v>0</v>
      </c>
      <c r="H16" s="77">
        <v>1732.47</v>
      </c>
      <c r="I16" s="77">
        <v>69966.95</v>
      </c>
      <c r="J16" s="77">
        <v>0</v>
      </c>
      <c r="K16" s="77">
        <v>49544.27</v>
      </c>
      <c r="L16" s="77">
        <v>3089.79</v>
      </c>
      <c r="M16" s="77">
        <v>10175</v>
      </c>
      <c r="N16" s="77">
        <v>190010.04</v>
      </c>
      <c r="O16" s="78" t="s">
        <v>8</v>
      </c>
      <c r="P16" s="77">
        <v>5245.79</v>
      </c>
      <c r="Q16" s="77">
        <v>17356</v>
      </c>
      <c r="R16" s="77">
        <v>0</v>
      </c>
      <c r="S16" s="77">
        <v>0</v>
      </c>
      <c r="T16" s="77">
        <v>0</v>
      </c>
      <c r="U16" s="77">
        <v>0</v>
      </c>
      <c r="V16" s="77">
        <v>0</v>
      </c>
      <c r="W16" s="77">
        <v>46898.06</v>
      </c>
      <c r="X16" s="77">
        <v>225858.4</v>
      </c>
      <c r="Y16" s="90">
        <v>0</v>
      </c>
      <c r="Z16" s="77">
        <v>0</v>
      </c>
      <c r="AA16" s="77">
        <f t="shared" si="0"/>
        <v>833589.5100000001</v>
      </c>
      <c r="AB16" s="2">
        <v>1135532.36</v>
      </c>
      <c r="AC16" s="2">
        <v>6750</v>
      </c>
      <c r="AD16" s="92">
        <f t="shared" si="2"/>
        <v>1142282.36</v>
      </c>
      <c r="AE16" s="77">
        <f t="shared" si="1"/>
        <v>210526.64</v>
      </c>
      <c r="AF16" s="78" t="s">
        <v>8</v>
      </c>
    </row>
    <row r="17" spans="1:32" ht="12">
      <c r="A17" s="2">
        <v>5</v>
      </c>
      <c r="B17" s="127" t="s">
        <v>9</v>
      </c>
      <c r="C17" s="128"/>
      <c r="D17" s="80">
        <v>-428334.29</v>
      </c>
      <c r="E17" s="76">
        <v>312859.8</v>
      </c>
      <c r="F17" s="76">
        <v>3446.49</v>
      </c>
      <c r="G17" s="76">
        <v>0</v>
      </c>
      <c r="H17" s="77">
        <v>2407.73</v>
      </c>
      <c r="I17" s="77">
        <v>131599.68</v>
      </c>
      <c r="J17" s="77">
        <v>1950</v>
      </c>
      <c r="K17" s="77">
        <v>68855.28</v>
      </c>
      <c r="L17" s="77">
        <v>10870.47</v>
      </c>
      <c r="M17" s="77">
        <v>11000</v>
      </c>
      <c r="N17" s="77">
        <v>217975.15</v>
      </c>
      <c r="O17" s="78" t="s">
        <v>10</v>
      </c>
      <c r="P17" s="77">
        <v>14384.21</v>
      </c>
      <c r="Q17" s="77">
        <v>310567.74</v>
      </c>
      <c r="R17" s="77">
        <v>232779.93</v>
      </c>
      <c r="S17" s="77">
        <v>0</v>
      </c>
      <c r="T17" s="77">
        <v>4900</v>
      </c>
      <c r="U17" s="77">
        <v>63000</v>
      </c>
      <c r="V17" s="77">
        <v>14910</v>
      </c>
      <c r="W17" s="77">
        <v>65177.65</v>
      </c>
      <c r="X17" s="77">
        <v>313891.84</v>
      </c>
      <c r="Y17" s="90">
        <v>0</v>
      </c>
      <c r="Z17" s="77">
        <v>0</v>
      </c>
      <c r="AA17" s="77">
        <f t="shared" si="0"/>
        <v>1780575.9699999997</v>
      </c>
      <c r="AB17" s="2">
        <v>1972672.97</v>
      </c>
      <c r="AC17" s="2">
        <v>52379.03</v>
      </c>
      <c r="AD17" s="92">
        <f t="shared" si="2"/>
        <v>2025052</v>
      </c>
      <c r="AE17" s="77">
        <f t="shared" si="1"/>
        <v>-183858.25999999978</v>
      </c>
      <c r="AF17" s="78" t="s">
        <v>10</v>
      </c>
    </row>
    <row r="18" spans="1:32" ht="12">
      <c r="A18" s="2">
        <v>6</v>
      </c>
      <c r="B18" s="129" t="s">
        <v>11</v>
      </c>
      <c r="C18" s="130"/>
      <c r="D18" s="80">
        <v>121124.35</v>
      </c>
      <c r="E18" s="76">
        <v>140142.97</v>
      </c>
      <c r="F18" s="76">
        <v>524.4</v>
      </c>
      <c r="G18" s="76">
        <v>0</v>
      </c>
      <c r="H18" s="77">
        <v>1152.97</v>
      </c>
      <c r="I18" s="77">
        <v>171047.75</v>
      </c>
      <c r="J18" s="77">
        <v>0</v>
      </c>
      <c r="K18" s="77">
        <v>32972.16</v>
      </c>
      <c r="L18" s="77">
        <v>4877.22</v>
      </c>
      <c r="M18" s="77">
        <v>6050</v>
      </c>
      <c r="N18" s="77">
        <v>71293.11</v>
      </c>
      <c r="O18" s="78" t="s">
        <v>12</v>
      </c>
      <c r="P18" s="77">
        <v>6041.94</v>
      </c>
      <c r="Q18" s="77">
        <v>3448</v>
      </c>
      <c r="R18" s="77">
        <v>0</v>
      </c>
      <c r="S18" s="77">
        <v>0</v>
      </c>
      <c r="T18" s="77">
        <v>0</v>
      </c>
      <c r="U18" s="77">
        <v>0</v>
      </c>
      <c r="V18" s="77">
        <v>0</v>
      </c>
      <c r="W18" s="77">
        <v>31211.08</v>
      </c>
      <c r="X18" s="77">
        <v>150310.79</v>
      </c>
      <c r="Y18" s="90">
        <v>0</v>
      </c>
      <c r="Z18" s="77">
        <v>0</v>
      </c>
      <c r="AA18" s="77">
        <f t="shared" si="0"/>
        <v>619072.39</v>
      </c>
      <c r="AB18" s="2">
        <v>728609.75</v>
      </c>
      <c r="AC18" s="2">
        <v>8400</v>
      </c>
      <c r="AD18" s="92">
        <f t="shared" si="2"/>
        <v>737009.75</v>
      </c>
      <c r="AE18" s="77">
        <f t="shared" si="1"/>
        <v>239061.70999999996</v>
      </c>
      <c r="AF18" s="78" t="s">
        <v>12</v>
      </c>
    </row>
    <row r="19" spans="1:32" ht="12">
      <c r="A19" s="2">
        <v>7</v>
      </c>
      <c r="B19" s="129" t="s">
        <v>13</v>
      </c>
      <c r="C19" s="130"/>
      <c r="D19" s="80">
        <v>-11413.26</v>
      </c>
      <c r="E19" s="76">
        <v>69097.79</v>
      </c>
      <c r="F19" s="76">
        <v>0</v>
      </c>
      <c r="G19" s="76">
        <v>0</v>
      </c>
      <c r="H19" s="77">
        <v>527.17</v>
      </c>
      <c r="I19" s="77">
        <v>5192.77</v>
      </c>
      <c r="J19" s="77">
        <v>0</v>
      </c>
      <c r="K19" s="77">
        <v>15075.84</v>
      </c>
      <c r="L19" s="77">
        <v>1500</v>
      </c>
      <c r="M19" s="77">
        <v>0</v>
      </c>
      <c r="N19" s="77">
        <v>32907.69</v>
      </c>
      <c r="O19" s="78" t="s">
        <v>14</v>
      </c>
      <c r="P19" s="77">
        <v>5155.95</v>
      </c>
      <c r="Q19" s="77">
        <v>98723.01</v>
      </c>
      <c r="R19" s="77">
        <v>0</v>
      </c>
      <c r="S19" s="77">
        <v>0</v>
      </c>
      <c r="T19" s="77">
        <v>0</v>
      </c>
      <c r="U19" s="77">
        <v>0</v>
      </c>
      <c r="V19" s="77">
        <v>0</v>
      </c>
      <c r="W19" s="77">
        <v>14270.62</v>
      </c>
      <c r="X19" s="77">
        <v>68726.51</v>
      </c>
      <c r="Y19" s="90">
        <v>0</v>
      </c>
      <c r="Z19" s="77">
        <v>0</v>
      </c>
      <c r="AA19" s="77">
        <f t="shared" si="0"/>
        <v>311177.35</v>
      </c>
      <c r="AB19" s="2">
        <v>427727.35</v>
      </c>
      <c r="AC19" s="2">
        <v>0</v>
      </c>
      <c r="AD19" s="92">
        <f t="shared" si="2"/>
        <v>427727.35</v>
      </c>
      <c r="AE19" s="77">
        <f t="shared" si="1"/>
        <v>105136.73999999999</v>
      </c>
      <c r="AF19" s="78" t="s">
        <v>14</v>
      </c>
    </row>
    <row r="20" spans="1:32" ht="12">
      <c r="A20" s="2">
        <v>8</v>
      </c>
      <c r="B20" s="129" t="s">
        <v>15</v>
      </c>
      <c r="C20" s="130"/>
      <c r="D20" s="80">
        <v>-95653.72</v>
      </c>
      <c r="E20" s="76">
        <v>186640.91</v>
      </c>
      <c r="F20" s="76">
        <v>0</v>
      </c>
      <c r="G20" s="76">
        <v>0</v>
      </c>
      <c r="H20" s="77">
        <v>1526.5</v>
      </c>
      <c r="I20" s="77">
        <v>25154.77</v>
      </c>
      <c r="J20" s="77">
        <v>0</v>
      </c>
      <c r="K20" s="77">
        <v>43654.26</v>
      </c>
      <c r="L20" s="77">
        <v>2100</v>
      </c>
      <c r="M20" s="77">
        <v>0</v>
      </c>
      <c r="N20" s="77">
        <v>114556.07</v>
      </c>
      <c r="O20" s="78" t="s">
        <v>16</v>
      </c>
      <c r="P20" s="77">
        <v>11108.95</v>
      </c>
      <c r="Q20" s="77">
        <v>306770.22</v>
      </c>
      <c r="R20" s="77">
        <v>0</v>
      </c>
      <c r="S20" s="77">
        <v>160800</v>
      </c>
      <c r="T20" s="77">
        <v>0</v>
      </c>
      <c r="U20" s="77">
        <v>0</v>
      </c>
      <c r="V20" s="77">
        <v>0</v>
      </c>
      <c r="W20" s="77">
        <v>41322.64</v>
      </c>
      <c r="X20" s="77">
        <v>199007.48</v>
      </c>
      <c r="Y20" s="90">
        <f>19.97+1920</f>
        <v>1939.97</v>
      </c>
      <c r="Z20" s="77">
        <v>0</v>
      </c>
      <c r="AA20" s="77">
        <f t="shared" si="0"/>
        <v>1094581.77</v>
      </c>
      <c r="AB20" s="2">
        <v>1464129.93</v>
      </c>
      <c r="AC20" s="2">
        <v>0</v>
      </c>
      <c r="AD20" s="92">
        <f t="shared" si="2"/>
        <v>1464129.93</v>
      </c>
      <c r="AE20" s="77">
        <f t="shared" si="1"/>
        <v>273894.43999999994</v>
      </c>
      <c r="AF20" s="78" t="s">
        <v>16</v>
      </c>
    </row>
    <row r="21" spans="1:32" ht="12">
      <c r="A21" s="2">
        <v>9</v>
      </c>
      <c r="B21" s="127" t="s">
        <v>17</v>
      </c>
      <c r="C21" s="128"/>
      <c r="D21" s="80">
        <v>475481.39</v>
      </c>
      <c r="E21" s="76">
        <v>148257.83</v>
      </c>
      <c r="F21" s="76">
        <v>524.4</v>
      </c>
      <c r="G21" s="76">
        <v>0</v>
      </c>
      <c r="H21" s="77">
        <v>1215.65</v>
      </c>
      <c r="I21" s="77">
        <v>481746.73</v>
      </c>
      <c r="J21" s="77">
        <v>1300</v>
      </c>
      <c r="K21" s="77">
        <v>34764.6</v>
      </c>
      <c r="L21" s="77">
        <v>6781.43</v>
      </c>
      <c r="M21" s="77">
        <v>12100</v>
      </c>
      <c r="N21" s="77">
        <v>98312.99</v>
      </c>
      <c r="O21" s="78" t="s">
        <v>18</v>
      </c>
      <c r="P21" s="77">
        <v>5476.56</v>
      </c>
      <c r="Q21" s="77">
        <v>3448</v>
      </c>
      <c r="R21" s="77">
        <v>0</v>
      </c>
      <c r="S21" s="77">
        <v>0</v>
      </c>
      <c r="T21" s="77">
        <v>0</v>
      </c>
      <c r="U21" s="77">
        <v>0</v>
      </c>
      <c r="V21" s="77">
        <v>0</v>
      </c>
      <c r="W21" s="77">
        <v>32907.79</v>
      </c>
      <c r="X21" s="77">
        <v>158482.02</v>
      </c>
      <c r="Y21" s="90">
        <v>0</v>
      </c>
      <c r="Z21" s="77">
        <v>0</v>
      </c>
      <c r="AA21" s="77">
        <f t="shared" si="0"/>
        <v>985318.0000000001</v>
      </c>
      <c r="AB21" s="2">
        <v>707843.43</v>
      </c>
      <c r="AC21" s="2">
        <v>8400</v>
      </c>
      <c r="AD21" s="92">
        <f t="shared" si="2"/>
        <v>716243.43</v>
      </c>
      <c r="AE21" s="77">
        <f t="shared" si="1"/>
        <v>206406.81999999995</v>
      </c>
      <c r="AF21" s="78" t="s">
        <v>18</v>
      </c>
    </row>
    <row r="22" spans="1:32" ht="12">
      <c r="A22" s="2">
        <v>10</v>
      </c>
      <c r="B22" s="127" t="s">
        <v>19</v>
      </c>
      <c r="C22" s="128"/>
      <c r="D22" s="80">
        <v>-296885.16</v>
      </c>
      <c r="E22" s="76">
        <v>251198.61</v>
      </c>
      <c r="F22" s="76">
        <v>93066.41</v>
      </c>
      <c r="G22" s="76">
        <v>0</v>
      </c>
      <c r="H22" s="77">
        <v>2039.11</v>
      </c>
      <c r="I22" s="77">
        <v>188857</v>
      </c>
      <c r="J22" s="77">
        <v>1950</v>
      </c>
      <c r="K22" s="77">
        <v>58313.58</v>
      </c>
      <c r="L22" s="77">
        <v>1500</v>
      </c>
      <c r="M22" s="77">
        <v>3900</v>
      </c>
      <c r="N22" s="77">
        <v>340219.11</v>
      </c>
      <c r="O22" s="78" t="s">
        <v>20</v>
      </c>
      <c r="P22" s="77">
        <v>31155.61</v>
      </c>
      <c r="Q22" s="77">
        <v>357603.6</v>
      </c>
      <c r="R22" s="77">
        <v>122770.33</v>
      </c>
      <c r="S22" s="77">
        <v>0</v>
      </c>
      <c r="T22" s="77">
        <v>0</v>
      </c>
      <c r="U22" s="77">
        <v>0</v>
      </c>
      <c r="V22" s="77">
        <v>0</v>
      </c>
      <c r="W22" s="77">
        <v>55198.99</v>
      </c>
      <c r="X22" s="77">
        <v>265835.19</v>
      </c>
      <c r="Y22" s="90">
        <v>2520</v>
      </c>
      <c r="Z22" s="77">
        <v>908820</v>
      </c>
      <c r="AA22" s="77">
        <f t="shared" si="0"/>
        <v>2684947.54</v>
      </c>
      <c r="AB22" s="2">
        <v>1963415.47</v>
      </c>
      <c r="AC22" s="2">
        <v>805740</v>
      </c>
      <c r="AD22" s="92">
        <f t="shared" si="2"/>
        <v>2769155.4699999997</v>
      </c>
      <c r="AE22" s="77">
        <f t="shared" si="1"/>
        <v>-212677.23000000045</v>
      </c>
      <c r="AF22" s="78" t="s">
        <v>20</v>
      </c>
    </row>
    <row r="23" spans="1:32" ht="12">
      <c r="A23" s="2">
        <v>11</v>
      </c>
      <c r="B23" s="127" t="s">
        <v>21</v>
      </c>
      <c r="C23" s="128"/>
      <c r="D23" s="80">
        <v>-57100.89</v>
      </c>
      <c r="E23" s="76">
        <v>118852.03</v>
      </c>
      <c r="F23" s="76">
        <v>1048.92</v>
      </c>
      <c r="G23" s="76">
        <v>0</v>
      </c>
      <c r="H23" s="77">
        <v>979.92</v>
      </c>
      <c r="I23" s="77">
        <v>91324.3</v>
      </c>
      <c r="J23" s="77">
        <v>0</v>
      </c>
      <c r="K23" s="77">
        <v>28023.22</v>
      </c>
      <c r="L23" s="77">
        <v>3339.53</v>
      </c>
      <c r="M23" s="77">
        <v>4950</v>
      </c>
      <c r="N23" s="77">
        <v>69023.66</v>
      </c>
      <c r="O23" s="78" t="s">
        <v>22</v>
      </c>
      <c r="P23" s="77">
        <v>9192.8</v>
      </c>
      <c r="Q23" s="77">
        <v>127731.18</v>
      </c>
      <c r="R23" s="77">
        <v>0</v>
      </c>
      <c r="S23" s="77">
        <v>0</v>
      </c>
      <c r="T23" s="77">
        <v>4900</v>
      </c>
      <c r="U23" s="77">
        <v>0</v>
      </c>
      <c r="V23" s="77">
        <v>0</v>
      </c>
      <c r="W23" s="77">
        <v>26526.47</v>
      </c>
      <c r="X23" s="77">
        <v>127749.95</v>
      </c>
      <c r="Y23" s="90">
        <v>0</v>
      </c>
      <c r="Z23" s="77">
        <v>0</v>
      </c>
      <c r="AA23" s="77">
        <f t="shared" si="0"/>
        <v>613641.9799999999</v>
      </c>
      <c r="AB23" s="2">
        <v>673820.34</v>
      </c>
      <c r="AC23" s="2">
        <v>10800</v>
      </c>
      <c r="AD23" s="92">
        <f t="shared" si="2"/>
        <v>684620.34</v>
      </c>
      <c r="AE23" s="77">
        <f t="shared" si="1"/>
        <v>13877.470000000088</v>
      </c>
      <c r="AF23" s="78" t="s">
        <v>22</v>
      </c>
    </row>
    <row r="24" spans="1:32" ht="12">
      <c r="A24" s="2">
        <v>12</v>
      </c>
      <c r="B24" s="127" t="s">
        <v>23</v>
      </c>
      <c r="C24" s="128"/>
      <c r="D24" s="80">
        <v>177473.66</v>
      </c>
      <c r="E24" s="76">
        <v>81754.47</v>
      </c>
      <c r="F24" s="76">
        <v>524.46</v>
      </c>
      <c r="G24" s="76">
        <v>0</v>
      </c>
      <c r="H24" s="77">
        <v>658.83</v>
      </c>
      <c r="I24" s="77">
        <v>20181.56</v>
      </c>
      <c r="J24" s="77">
        <v>0</v>
      </c>
      <c r="K24" s="77">
        <v>18840.9</v>
      </c>
      <c r="L24" s="77">
        <v>3585.05</v>
      </c>
      <c r="M24" s="77">
        <v>4950</v>
      </c>
      <c r="N24" s="77">
        <v>84675.43</v>
      </c>
      <c r="O24" s="78" t="s">
        <v>24</v>
      </c>
      <c r="P24" s="77">
        <v>3199.57</v>
      </c>
      <c r="Q24" s="77">
        <v>3448</v>
      </c>
      <c r="R24" s="77">
        <v>0</v>
      </c>
      <c r="S24" s="77">
        <v>0</v>
      </c>
      <c r="T24" s="77">
        <v>0</v>
      </c>
      <c r="U24" s="77">
        <v>0</v>
      </c>
      <c r="V24" s="77">
        <v>0</v>
      </c>
      <c r="W24" s="77">
        <v>17834.59</v>
      </c>
      <c r="X24" s="77">
        <v>85890.36</v>
      </c>
      <c r="Y24" s="90">
        <v>0</v>
      </c>
      <c r="Z24" s="77">
        <v>0</v>
      </c>
      <c r="AA24" s="77">
        <f t="shared" si="0"/>
        <v>325543.22000000003</v>
      </c>
      <c r="AB24" s="2">
        <v>285868.31</v>
      </c>
      <c r="AC24" s="2">
        <v>325314</v>
      </c>
      <c r="AD24" s="92">
        <f t="shared" si="2"/>
        <v>611182.31</v>
      </c>
      <c r="AE24" s="77">
        <f t="shared" si="1"/>
        <v>463112.75000000006</v>
      </c>
      <c r="AF24" s="78" t="s">
        <v>24</v>
      </c>
    </row>
    <row r="25" spans="1:32" ht="12">
      <c r="A25" s="2">
        <v>13</v>
      </c>
      <c r="B25" s="127" t="s">
        <v>25</v>
      </c>
      <c r="C25" s="128"/>
      <c r="D25" s="80">
        <v>-57042.03</v>
      </c>
      <c r="E25" s="76">
        <v>73663.74</v>
      </c>
      <c r="F25" s="76">
        <v>1048.92</v>
      </c>
      <c r="G25" s="76">
        <v>0</v>
      </c>
      <c r="H25" s="77">
        <v>576.49</v>
      </c>
      <c r="I25" s="77">
        <v>13165.58</v>
      </c>
      <c r="J25" s="77">
        <v>0</v>
      </c>
      <c r="K25" s="77">
        <v>16486.08</v>
      </c>
      <c r="L25" s="77">
        <v>2709.67</v>
      </c>
      <c r="M25" s="77">
        <v>3850</v>
      </c>
      <c r="N25" s="77">
        <v>73844.8</v>
      </c>
      <c r="O25" s="78" t="s">
        <v>26</v>
      </c>
      <c r="P25" s="77">
        <v>4332.68</v>
      </c>
      <c r="Q25" s="77">
        <v>82053.79</v>
      </c>
      <c r="R25" s="77">
        <v>0</v>
      </c>
      <c r="S25" s="77">
        <v>0</v>
      </c>
      <c r="T25" s="77">
        <v>0</v>
      </c>
      <c r="U25" s="77">
        <v>18000</v>
      </c>
      <c r="V25" s="77">
        <v>0</v>
      </c>
      <c r="W25" s="77">
        <v>15605.54</v>
      </c>
      <c r="X25" s="77">
        <v>75155.4</v>
      </c>
      <c r="Y25" s="90">
        <v>720</v>
      </c>
      <c r="Z25" s="77">
        <v>0</v>
      </c>
      <c r="AA25" s="77">
        <f t="shared" si="0"/>
        <v>381212.68999999994</v>
      </c>
      <c r="AB25" s="2">
        <v>404717.55</v>
      </c>
      <c r="AC25" s="2">
        <v>8400</v>
      </c>
      <c r="AD25" s="92">
        <f t="shared" si="2"/>
        <v>413117.55</v>
      </c>
      <c r="AE25" s="77">
        <f t="shared" si="1"/>
        <v>-25137.169999999925</v>
      </c>
      <c r="AF25" s="78" t="s">
        <v>26</v>
      </c>
    </row>
    <row r="26" spans="1:32" ht="12">
      <c r="A26" s="2">
        <v>14</v>
      </c>
      <c r="B26" s="127" t="s">
        <v>27</v>
      </c>
      <c r="C26" s="128"/>
      <c r="D26" s="80">
        <v>932.68</v>
      </c>
      <c r="E26" s="76">
        <v>149252.54</v>
      </c>
      <c r="F26" s="76">
        <v>524.4</v>
      </c>
      <c r="G26" s="76">
        <v>0</v>
      </c>
      <c r="H26" s="77">
        <v>1205.21</v>
      </c>
      <c r="I26" s="77">
        <v>111312.06</v>
      </c>
      <c r="J26" s="77">
        <v>0</v>
      </c>
      <c r="K26" s="77">
        <v>34466.02</v>
      </c>
      <c r="L26" s="77">
        <v>2152.92</v>
      </c>
      <c r="M26" s="77">
        <v>6600</v>
      </c>
      <c r="N26" s="77">
        <v>89781.35</v>
      </c>
      <c r="O26" s="78" t="s">
        <v>28</v>
      </c>
      <c r="P26" s="77">
        <v>7033.23</v>
      </c>
      <c r="Q26" s="77">
        <v>3448</v>
      </c>
      <c r="R26" s="77">
        <v>0</v>
      </c>
      <c r="S26" s="77">
        <v>0</v>
      </c>
      <c r="T26" s="77">
        <v>0</v>
      </c>
      <c r="U26" s="77">
        <v>0</v>
      </c>
      <c r="V26" s="77">
        <v>0</v>
      </c>
      <c r="W26" s="77">
        <v>32625.15</v>
      </c>
      <c r="X26" s="77">
        <v>157120.86</v>
      </c>
      <c r="Y26" s="90">
        <v>0</v>
      </c>
      <c r="Z26" s="77">
        <v>0</v>
      </c>
      <c r="AA26" s="77">
        <f t="shared" si="0"/>
        <v>595521.74</v>
      </c>
      <c r="AB26" s="2">
        <v>714963.66</v>
      </c>
      <c r="AC26" s="2">
        <v>8400</v>
      </c>
      <c r="AD26" s="92">
        <f t="shared" si="2"/>
        <v>723363.66</v>
      </c>
      <c r="AE26" s="77">
        <f t="shared" si="1"/>
        <v>128774.6000000001</v>
      </c>
      <c r="AF26" s="78" t="s">
        <v>28</v>
      </c>
    </row>
    <row r="27" spans="1:32" ht="12">
      <c r="A27" s="2">
        <v>15</v>
      </c>
      <c r="B27" s="127" t="s">
        <v>29</v>
      </c>
      <c r="C27" s="128"/>
      <c r="D27" s="80">
        <v>-145327.37</v>
      </c>
      <c r="E27" s="76">
        <v>81601.52</v>
      </c>
      <c r="F27" s="76">
        <v>524.46</v>
      </c>
      <c r="G27" s="76">
        <v>0</v>
      </c>
      <c r="H27" s="77">
        <v>672.69</v>
      </c>
      <c r="I27" s="77">
        <v>44969.26</v>
      </c>
      <c r="J27" s="77">
        <v>0</v>
      </c>
      <c r="K27" s="77">
        <v>19237.3</v>
      </c>
      <c r="L27" s="77">
        <v>4327.44</v>
      </c>
      <c r="M27" s="77">
        <v>4950</v>
      </c>
      <c r="N27" s="77">
        <v>84958.83</v>
      </c>
      <c r="O27" s="78" t="s">
        <v>30</v>
      </c>
      <c r="P27" s="77">
        <v>3373.24</v>
      </c>
      <c r="Q27" s="77">
        <v>3448</v>
      </c>
      <c r="R27" s="77">
        <v>0</v>
      </c>
      <c r="S27" s="77">
        <v>0</v>
      </c>
      <c r="T27" s="77">
        <v>0</v>
      </c>
      <c r="U27" s="77">
        <v>0</v>
      </c>
      <c r="V27" s="77">
        <v>0</v>
      </c>
      <c r="W27" s="77">
        <v>18209.81</v>
      </c>
      <c r="X27" s="77">
        <v>87697.42</v>
      </c>
      <c r="Y27" s="90">
        <v>0</v>
      </c>
      <c r="Z27" s="77">
        <v>0</v>
      </c>
      <c r="AA27" s="77">
        <f t="shared" si="0"/>
        <v>353969.97</v>
      </c>
      <c r="AB27" s="2">
        <v>388115.42</v>
      </c>
      <c r="AC27" s="2">
        <v>8400</v>
      </c>
      <c r="AD27" s="92">
        <f t="shared" si="2"/>
        <v>396515.42</v>
      </c>
      <c r="AE27" s="77">
        <f t="shared" si="1"/>
        <v>-102781.91999999998</v>
      </c>
      <c r="AF27" s="78" t="s">
        <v>30</v>
      </c>
    </row>
    <row r="28" spans="1:32" ht="12">
      <c r="A28" s="2">
        <v>16</v>
      </c>
      <c r="B28" s="127" t="s">
        <v>31</v>
      </c>
      <c r="C28" s="128"/>
      <c r="D28" s="80">
        <v>-204966.67</v>
      </c>
      <c r="E28" s="76">
        <v>143967.98</v>
      </c>
      <c r="F28" s="76">
        <v>524.4</v>
      </c>
      <c r="G28" s="76">
        <v>0</v>
      </c>
      <c r="H28" s="77">
        <v>1182.89</v>
      </c>
      <c r="I28" s="77">
        <v>157480.01</v>
      </c>
      <c r="J28" s="77">
        <v>1300</v>
      </c>
      <c r="K28" s="77">
        <v>33827.82</v>
      </c>
      <c r="L28" s="77">
        <v>4800.18</v>
      </c>
      <c r="M28" s="77">
        <v>6050</v>
      </c>
      <c r="N28" s="77">
        <v>163714.19</v>
      </c>
      <c r="O28" s="78" t="s">
        <v>32</v>
      </c>
      <c r="P28" s="77">
        <v>6065.16</v>
      </c>
      <c r="Q28" s="77">
        <v>3448</v>
      </c>
      <c r="R28" s="77">
        <v>0</v>
      </c>
      <c r="S28" s="77">
        <v>0</v>
      </c>
      <c r="T28" s="77">
        <v>0</v>
      </c>
      <c r="U28" s="77">
        <v>0</v>
      </c>
      <c r="V28" s="77">
        <v>0</v>
      </c>
      <c r="W28" s="77">
        <v>32021.04</v>
      </c>
      <c r="X28" s="77">
        <v>154211.51</v>
      </c>
      <c r="Y28" s="90">
        <v>0</v>
      </c>
      <c r="Z28" s="77">
        <v>0</v>
      </c>
      <c r="AA28" s="77">
        <f t="shared" si="0"/>
        <v>708593.18</v>
      </c>
      <c r="AB28" s="2">
        <v>734007.98</v>
      </c>
      <c r="AC28" s="2">
        <v>8400</v>
      </c>
      <c r="AD28" s="92">
        <f t="shared" si="2"/>
        <v>742407.98</v>
      </c>
      <c r="AE28" s="77">
        <f t="shared" si="1"/>
        <v>-171151.8700000001</v>
      </c>
      <c r="AF28" s="78" t="s">
        <v>32</v>
      </c>
    </row>
    <row r="29" spans="1:32" ht="12">
      <c r="A29" s="2">
        <v>17</v>
      </c>
      <c r="B29" s="127" t="s">
        <v>33</v>
      </c>
      <c r="C29" s="128"/>
      <c r="D29" s="80">
        <v>-26676.2</v>
      </c>
      <c r="E29" s="76">
        <v>142693.55</v>
      </c>
      <c r="F29" s="76">
        <v>524.46</v>
      </c>
      <c r="G29" s="76">
        <v>0</v>
      </c>
      <c r="H29" s="77">
        <v>1168.48</v>
      </c>
      <c r="I29" s="77">
        <v>27519.5</v>
      </c>
      <c r="J29" s="77">
        <v>0</v>
      </c>
      <c r="K29" s="77">
        <v>33415.75</v>
      </c>
      <c r="L29" s="77">
        <v>2617.2</v>
      </c>
      <c r="M29" s="77">
        <v>0</v>
      </c>
      <c r="N29" s="77">
        <v>89547.53</v>
      </c>
      <c r="O29" s="78" t="s">
        <v>34</v>
      </c>
      <c r="P29" s="77">
        <v>8964.47</v>
      </c>
      <c r="Q29" s="77">
        <v>123749.35</v>
      </c>
      <c r="R29" s="77">
        <v>0</v>
      </c>
      <c r="S29" s="77">
        <v>0</v>
      </c>
      <c r="T29" s="77">
        <v>5320</v>
      </c>
      <c r="U29" s="77">
        <v>0</v>
      </c>
      <c r="V29" s="77">
        <v>0</v>
      </c>
      <c r="W29" s="77">
        <v>31630.98</v>
      </c>
      <c r="X29" s="77">
        <v>152332.98</v>
      </c>
      <c r="Y29" s="90">
        <v>0</v>
      </c>
      <c r="Z29" s="77">
        <v>0</v>
      </c>
      <c r="AA29" s="77">
        <f t="shared" si="0"/>
        <v>619484.2499999999</v>
      </c>
      <c r="AB29" s="2">
        <v>910808.86</v>
      </c>
      <c r="AC29" s="2">
        <v>6000</v>
      </c>
      <c r="AD29" s="92">
        <f t="shared" si="2"/>
        <v>916808.86</v>
      </c>
      <c r="AE29" s="77">
        <f t="shared" si="1"/>
        <v>270648.41000000015</v>
      </c>
      <c r="AF29" s="78" t="s">
        <v>34</v>
      </c>
    </row>
    <row r="30" spans="1:32" ht="12">
      <c r="A30" s="2">
        <v>18</v>
      </c>
      <c r="B30" s="127" t="s">
        <v>35</v>
      </c>
      <c r="C30" s="128"/>
      <c r="D30" s="80">
        <v>359899.17</v>
      </c>
      <c r="E30" s="76">
        <v>178671.96</v>
      </c>
      <c r="F30" s="76">
        <v>19824.46</v>
      </c>
      <c r="G30" s="76">
        <v>0</v>
      </c>
      <c r="H30" s="77">
        <v>1439.3</v>
      </c>
      <c r="I30" s="77">
        <v>283880.94</v>
      </c>
      <c r="J30" s="77">
        <v>0</v>
      </c>
      <c r="K30" s="77">
        <v>41160.6</v>
      </c>
      <c r="L30" s="77">
        <v>4642.37</v>
      </c>
      <c r="M30" s="77">
        <v>13200</v>
      </c>
      <c r="N30" s="77">
        <v>182076.09</v>
      </c>
      <c r="O30" s="78" t="s">
        <v>36</v>
      </c>
      <c r="P30" s="77">
        <v>7384.31</v>
      </c>
      <c r="Q30" s="77">
        <v>3448</v>
      </c>
      <c r="R30" s="77">
        <v>0</v>
      </c>
      <c r="S30" s="77">
        <v>0</v>
      </c>
      <c r="T30" s="77">
        <v>0</v>
      </c>
      <c r="U30" s="77">
        <v>0</v>
      </c>
      <c r="V30" s="77">
        <v>0</v>
      </c>
      <c r="W30" s="77">
        <v>38962.17</v>
      </c>
      <c r="X30" s="77">
        <v>187639.59</v>
      </c>
      <c r="Y30" s="90">
        <v>0</v>
      </c>
      <c r="Z30" s="77">
        <v>0</v>
      </c>
      <c r="AA30" s="77">
        <f t="shared" si="0"/>
        <v>962329.79</v>
      </c>
      <c r="AB30" s="2">
        <v>1023689.68</v>
      </c>
      <c r="AC30" s="2">
        <v>8400</v>
      </c>
      <c r="AD30" s="92">
        <f t="shared" si="2"/>
        <v>1032089.68</v>
      </c>
      <c r="AE30" s="77">
        <f t="shared" si="1"/>
        <v>429659.06000000006</v>
      </c>
      <c r="AF30" s="78" t="s">
        <v>36</v>
      </c>
    </row>
    <row r="31" spans="1:32" ht="12">
      <c r="A31" s="2">
        <v>19</v>
      </c>
      <c r="B31" s="127" t="s">
        <v>37</v>
      </c>
      <c r="C31" s="128"/>
      <c r="D31" s="80">
        <v>9784.53</v>
      </c>
      <c r="E31" s="76">
        <v>118510.45</v>
      </c>
      <c r="F31" s="76">
        <v>1048.92</v>
      </c>
      <c r="G31" s="76">
        <v>0</v>
      </c>
      <c r="H31" s="77">
        <v>951.16</v>
      </c>
      <c r="I31" s="77">
        <v>22908.1</v>
      </c>
      <c r="J31" s="77">
        <v>0</v>
      </c>
      <c r="K31" s="77">
        <v>27200.94</v>
      </c>
      <c r="L31" s="77">
        <v>3503.54</v>
      </c>
      <c r="M31" s="77">
        <v>3300</v>
      </c>
      <c r="N31" s="77">
        <v>66044.2</v>
      </c>
      <c r="O31" s="78" t="s">
        <v>38</v>
      </c>
      <c r="P31" s="77">
        <v>4544.11</v>
      </c>
      <c r="Q31" s="77">
        <v>123978.21</v>
      </c>
      <c r="R31" s="77">
        <v>0</v>
      </c>
      <c r="S31" s="77">
        <v>0</v>
      </c>
      <c r="T31" s="77">
        <v>4900</v>
      </c>
      <c r="U31" s="77">
        <v>0</v>
      </c>
      <c r="V31" s="77">
        <v>0</v>
      </c>
      <c r="W31" s="77">
        <v>25748.11</v>
      </c>
      <c r="X31" s="77">
        <v>124001.43</v>
      </c>
      <c r="Y31" s="90">
        <v>0</v>
      </c>
      <c r="Z31" s="77">
        <v>0</v>
      </c>
      <c r="AA31" s="77">
        <f t="shared" si="0"/>
        <v>526639.1699999999</v>
      </c>
      <c r="AB31" s="2">
        <v>730878.46</v>
      </c>
      <c r="AC31" s="2">
        <v>0</v>
      </c>
      <c r="AD31" s="92">
        <f t="shared" si="2"/>
        <v>730878.46</v>
      </c>
      <c r="AE31" s="77">
        <f t="shared" si="1"/>
        <v>214023.82000000007</v>
      </c>
      <c r="AF31" s="78" t="s">
        <v>38</v>
      </c>
    </row>
    <row r="32" spans="1:32" ht="12">
      <c r="A32" s="2">
        <v>20</v>
      </c>
      <c r="B32" s="127" t="s">
        <v>39</v>
      </c>
      <c r="C32" s="128"/>
      <c r="D32" s="80">
        <v>-136386.04</v>
      </c>
      <c r="E32" s="76">
        <v>149957.85</v>
      </c>
      <c r="F32" s="76">
        <v>524.46</v>
      </c>
      <c r="G32" s="76">
        <v>0</v>
      </c>
      <c r="H32" s="77">
        <v>1226.76</v>
      </c>
      <c r="I32" s="77">
        <v>133319.38</v>
      </c>
      <c r="J32" s="77">
        <v>0</v>
      </c>
      <c r="K32" s="77">
        <v>35082.29</v>
      </c>
      <c r="L32" s="77">
        <v>6250.9</v>
      </c>
      <c r="M32" s="77">
        <v>7975</v>
      </c>
      <c r="N32" s="77">
        <v>211108.15</v>
      </c>
      <c r="O32" s="78" t="s">
        <v>40</v>
      </c>
      <c r="P32" s="77">
        <v>4313.84</v>
      </c>
      <c r="Q32" s="77">
        <v>3448</v>
      </c>
      <c r="R32" s="77">
        <v>0</v>
      </c>
      <c r="S32" s="77">
        <v>0</v>
      </c>
      <c r="T32" s="77">
        <v>0</v>
      </c>
      <c r="U32" s="77">
        <v>0</v>
      </c>
      <c r="V32" s="77">
        <v>0</v>
      </c>
      <c r="W32" s="77">
        <v>33208.51</v>
      </c>
      <c r="X32" s="77">
        <v>159930.3</v>
      </c>
      <c r="Y32" s="90">
        <v>0</v>
      </c>
      <c r="Z32" s="77">
        <v>0</v>
      </c>
      <c r="AA32" s="77">
        <f t="shared" si="0"/>
        <v>746345.44</v>
      </c>
      <c r="AB32" s="2">
        <v>919540.08</v>
      </c>
      <c r="AC32" s="2">
        <v>8400</v>
      </c>
      <c r="AD32" s="92">
        <f t="shared" si="2"/>
        <v>927940.08</v>
      </c>
      <c r="AE32" s="77">
        <f t="shared" si="1"/>
        <v>45208.59999999998</v>
      </c>
      <c r="AF32" s="78" t="s">
        <v>40</v>
      </c>
    </row>
    <row r="33" spans="1:32" ht="12">
      <c r="A33" s="2">
        <v>21</v>
      </c>
      <c r="B33" s="127" t="s">
        <v>41</v>
      </c>
      <c r="C33" s="128"/>
      <c r="D33" s="80">
        <v>29285.63</v>
      </c>
      <c r="E33" s="76">
        <v>89437.73</v>
      </c>
      <c r="F33" s="76">
        <v>524.46</v>
      </c>
      <c r="G33" s="76">
        <v>0</v>
      </c>
      <c r="H33" s="77">
        <v>724.9</v>
      </c>
      <c r="I33" s="77">
        <v>9585.2</v>
      </c>
      <c r="J33" s="77">
        <v>0</v>
      </c>
      <c r="K33" s="77">
        <v>20730.45</v>
      </c>
      <c r="L33" s="77">
        <v>2450.95</v>
      </c>
      <c r="M33" s="77">
        <v>2530</v>
      </c>
      <c r="N33" s="77">
        <v>119721.2</v>
      </c>
      <c r="O33" s="78" t="s">
        <v>42</v>
      </c>
      <c r="P33" s="77">
        <v>6802.41</v>
      </c>
      <c r="Q33" s="77">
        <v>63873.82</v>
      </c>
      <c r="R33" s="77">
        <v>70526.76</v>
      </c>
      <c r="S33" s="77">
        <v>0</v>
      </c>
      <c r="T33" s="77">
        <v>2450</v>
      </c>
      <c r="U33" s="77">
        <v>18000</v>
      </c>
      <c r="V33" s="77">
        <v>0</v>
      </c>
      <c r="W33" s="77">
        <v>19623.22</v>
      </c>
      <c r="X33" s="77">
        <v>94504.29</v>
      </c>
      <c r="Y33" s="90">
        <v>0</v>
      </c>
      <c r="Z33" s="77">
        <v>0</v>
      </c>
      <c r="AA33" s="77">
        <f t="shared" si="0"/>
        <v>521485.38999999996</v>
      </c>
      <c r="AB33" s="2">
        <v>624773.64</v>
      </c>
      <c r="AC33" s="2">
        <v>12000</v>
      </c>
      <c r="AD33" s="92">
        <f t="shared" si="2"/>
        <v>636773.64</v>
      </c>
      <c r="AE33" s="77">
        <f t="shared" si="1"/>
        <v>144573.88000000006</v>
      </c>
      <c r="AF33" s="78" t="s">
        <v>42</v>
      </c>
    </row>
    <row r="34" spans="1:32" ht="12">
      <c r="A34" s="2">
        <v>22</v>
      </c>
      <c r="B34" s="127" t="s">
        <v>43</v>
      </c>
      <c r="C34" s="128"/>
      <c r="D34" s="80">
        <v>545513.92</v>
      </c>
      <c r="E34" s="76">
        <v>295190.48</v>
      </c>
      <c r="F34" s="76">
        <v>524.45</v>
      </c>
      <c r="G34" s="76">
        <v>19800</v>
      </c>
      <c r="H34" s="77">
        <v>2429.93</v>
      </c>
      <c r="I34" s="77">
        <v>35054.43</v>
      </c>
      <c r="J34" s="77">
        <v>0</v>
      </c>
      <c r="K34" s="77">
        <v>69489.97</v>
      </c>
      <c r="L34" s="77">
        <v>4200</v>
      </c>
      <c r="M34" s="77">
        <v>0</v>
      </c>
      <c r="N34" s="77">
        <v>113790.4</v>
      </c>
      <c r="O34" s="78" t="s">
        <v>44</v>
      </c>
      <c r="P34" s="77">
        <v>12663.73</v>
      </c>
      <c r="Q34" s="77">
        <v>296169.17</v>
      </c>
      <c r="R34" s="77">
        <v>0</v>
      </c>
      <c r="S34" s="77">
        <v>0</v>
      </c>
      <c r="T34" s="77">
        <v>0</v>
      </c>
      <c r="U34" s="77">
        <v>0</v>
      </c>
      <c r="V34" s="77">
        <v>0</v>
      </c>
      <c r="W34" s="77">
        <v>65778.44</v>
      </c>
      <c r="X34" s="77">
        <v>316785.19</v>
      </c>
      <c r="Y34" s="90">
        <v>0</v>
      </c>
      <c r="Z34" s="77">
        <v>0</v>
      </c>
      <c r="AA34" s="77">
        <f t="shared" si="0"/>
        <v>1231876.19</v>
      </c>
      <c r="AB34" s="2">
        <v>1844624.36</v>
      </c>
      <c r="AC34" s="2">
        <v>24800</v>
      </c>
      <c r="AD34" s="92">
        <f t="shared" si="2"/>
        <v>1869424.36</v>
      </c>
      <c r="AE34" s="77">
        <f t="shared" si="1"/>
        <v>1183062.0900000003</v>
      </c>
      <c r="AF34" s="78" t="s">
        <v>44</v>
      </c>
    </row>
    <row r="35" spans="1:32" ht="12">
      <c r="A35" s="2">
        <v>23</v>
      </c>
      <c r="B35" s="127" t="s">
        <v>45</v>
      </c>
      <c r="C35" s="128"/>
      <c r="D35" s="80">
        <v>96930.26</v>
      </c>
      <c r="E35" s="76">
        <v>145986.88</v>
      </c>
      <c r="F35" s="76">
        <v>524.46</v>
      </c>
      <c r="G35" s="76">
        <v>0</v>
      </c>
      <c r="H35" s="77">
        <v>1204.98</v>
      </c>
      <c r="I35" s="77">
        <v>392980.6</v>
      </c>
      <c r="J35" s="77">
        <v>1300</v>
      </c>
      <c r="K35" s="77">
        <v>34459.62</v>
      </c>
      <c r="L35" s="77">
        <v>4364.4</v>
      </c>
      <c r="M35" s="77">
        <v>7975</v>
      </c>
      <c r="N35" s="77">
        <v>104336.02</v>
      </c>
      <c r="O35" s="78" t="s">
        <v>46</v>
      </c>
      <c r="P35" s="77">
        <v>11795.06</v>
      </c>
      <c r="Q35" s="77">
        <v>134019.86</v>
      </c>
      <c r="R35" s="77">
        <v>105789.43</v>
      </c>
      <c r="S35" s="77">
        <v>0</v>
      </c>
      <c r="T35" s="77">
        <v>3780</v>
      </c>
      <c r="U35" s="77">
        <v>27000</v>
      </c>
      <c r="V35" s="77">
        <v>4000</v>
      </c>
      <c r="W35" s="77">
        <v>32619.1</v>
      </c>
      <c r="X35" s="77">
        <v>157091.71</v>
      </c>
      <c r="Y35" s="90">
        <v>0</v>
      </c>
      <c r="Z35" s="77">
        <v>0</v>
      </c>
      <c r="AA35" s="77">
        <f t="shared" si="0"/>
        <v>1169227.12</v>
      </c>
      <c r="AB35" s="2">
        <v>1032533.79</v>
      </c>
      <c r="AC35" s="2">
        <v>13200</v>
      </c>
      <c r="AD35" s="92">
        <f t="shared" si="2"/>
        <v>1045733.79</v>
      </c>
      <c r="AE35" s="77">
        <f t="shared" si="1"/>
        <v>-26563.070000000065</v>
      </c>
      <c r="AF35" s="78" t="s">
        <v>46</v>
      </c>
    </row>
    <row r="36" spans="1:32" ht="12">
      <c r="A36" s="2">
        <v>24</v>
      </c>
      <c r="B36" s="127" t="s">
        <v>47</v>
      </c>
      <c r="C36" s="128"/>
      <c r="D36" s="80">
        <v>580812.69</v>
      </c>
      <c r="E36" s="76">
        <v>85450.44</v>
      </c>
      <c r="F36" s="76">
        <v>524.46</v>
      </c>
      <c r="G36" s="76">
        <v>0</v>
      </c>
      <c r="H36" s="77">
        <v>685.97</v>
      </c>
      <c r="I36" s="77">
        <v>25931.94</v>
      </c>
      <c r="J36" s="77">
        <v>1950</v>
      </c>
      <c r="K36" s="77">
        <v>19617</v>
      </c>
      <c r="L36" s="77">
        <v>2451.72</v>
      </c>
      <c r="M36" s="77">
        <v>0</v>
      </c>
      <c r="N36" s="77">
        <v>42808.92</v>
      </c>
      <c r="O36" s="78" t="s">
        <v>48</v>
      </c>
      <c r="P36" s="77">
        <v>6682.31</v>
      </c>
      <c r="Q36" s="77">
        <v>69230.88</v>
      </c>
      <c r="R36" s="77">
        <v>68456.81</v>
      </c>
      <c r="S36" s="77">
        <v>0</v>
      </c>
      <c r="T36" s="77">
        <v>1295</v>
      </c>
      <c r="U36" s="77">
        <v>18000</v>
      </c>
      <c r="V36" s="77">
        <v>30000</v>
      </c>
      <c r="W36" s="77">
        <v>18569.24</v>
      </c>
      <c r="X36" s="77">
        <v>89428.38</v>
      </c>
      <c r="Y36" s="90">
        <v>0</v>
      </c>
      <c r="Z36" s="77">
        <v>0</v>
      </c>
      <c r="AA36" s="77">
        <f t="shared" si="0"/>
        <v>481083.07</v>
      </c>
      <c r="AB36" s="2">
        <v>563865.88</v>
      </c>
      <c r="AC36" s="2">
        <v>8400</v>
      </c>
      <c r="AD36" s="92">
        <f t="shared" si="2"/>
        <v>572265.88</v>
      </c>
      <c r="AE36" s="77">
        <f t="shared" si="1"/>
        <v>671995.4999999998</v>
      </c>
      <c r="AF36" s="78" t="s">
        <v>48</v>
      </c>
    </row>
    <row r="37" spans="1:32" ht="12">
      <c r="A37" s="2">
        <v>25</v>
      </c>
      <c r="B37" s="127" t="s">
        <v>49</v>
      </c>
      <c r="C37" s="128"/>
      <c r="D37" s="80">
        <v>141796.42</v>
      </c>
      <c r="E37" s="76">
        <v>91422.54</v>
      </c>
      <c r="F37" s="76">
        <v>524.4</v>
      </c>
      <c r="G37" s="76">
        <v>0</v>
      </c>
      <c r="H37" s="77">
        <v>751.96</v>
      </c>
      <c r="I37" s="77">
        <v>8739.2</v>
      </c>
      <c r="J37" s="77">
        <v>0</v>
      </c>
      <c r="K37" s="77">
        <v>21504.29</v>
      </c>
      <c r="L37" s="77">
        <v>2490.22</v>
      </c>
      <c r="M37" s="77">
        <v>2530</v>
      </c>
      <c r="N37" s="77">
        <v>74595.26</v>
      </c>
      <c r="O37" s="78" t="s">
        <v>50</v>
      </c>
      <c r="P37" s="77">
        <v>8750.81</v>
      </c>
      <c r="Q37" s="77">
        <v>69230.88</v>
      </c>
      <c r="R37" s="77">
        <v>62232.81</v>
      </c>
      <c r="S37" s="77">
        <v>0</v>
      </c>
      <c r="T37" s="77">
        <v>2450</v>
      </c>
      <c r="U37" s="77">
        <v>0</v>
      </c>
      <c r="V37" s="77">
        <v>0</v>
      </c>
      <c r="W37" s="77">
        <v>20355.72</v>
      </c>
      <c r="X37" s="77">
        <v>98031.99</v>
      </c>
      <c r="Y37" s="90">
        <v>0</v>
      </c>
      <c r="Z37" s="77">
        <v>0</v>
      </c>
      <c r="AA37" s="77">
        <f t="shared" si="0"/>
        <v>463610.07999999996</v>
      </c>
      <c r="AB37" s="2">
        <v>638612.82</v>
      </c>
      <c r="AC37" s="2">
        <v>8400</v>
      </c>
      <c r="AD37" s="92">
        <f t="shared" si="2"/>
        <v>647012.82</v>
      </c>
      <c r="AE37" s="77">
        <f t="shared" si="1"/>
        <v>325199.16000000003</v>
      </c>
      <c r="AF37" s="78" t="s">
        <v>50</v>
      </c>
    </row>
    <row r="38" spans="1:32" ht="12">
      <c r="A38" s="2">
        <v>26</v>
      </c>
      <c r="B38" s="129" t="s">
        <v>325</v>
      </c>
      <c r="C38" s="130"/>
      <c r="D38" s="86">
        <v>-68830.32</v>
      </c>
      <c r="E38" s="76">
        <v>81661.46</v>
      </c>
      <c r="F38" s="76">
        <v>611.8</v>
      </c>
      <c r="G38" s="76">
        <v>0</v>
      </c>
      <c r="H38" s="77">
        <v>668.35</v>
      </c>
      <c r="I38" s="77">
        <v>6009.66</v>
      </c>
      <c r="J38" s="77">
        <v>1300</v>
      </c>
      <c r="K38" s="77">
        <v>19113.12</v>
      </c>
      <c r="L38" s="77">
        <v>3088.51</v>
      </c>
      <c r="M38" s="77">
        <v>15060</v>
      </c>
      <c r="N38" s="77">
        <v>173814.36</v>
      </c>
      <c r="O38" s="78" t="s">
        <v>327</v>
      </c>
      <c r="P38" s="77">
        <v>10462.54</v>
      </c>
      <c r="Q38" s="77">
        <v>77627.28</v>
      </c>
      <c r="R38" s="77">
        <v>71236.5</v>
      </c>
      <c r="S38" s="77">
        <v>0</v>
      </c>
      <c r="T38" s="77">
        <v>1190</v>
      </c>
      <c r="U38" s="77">
        <v>0</v>
      </c>
      <c r="V38" s="77">
        <v>8980</v>
      </c>
      <c r="W38" s="77">
        <v>18092.27</v>
      </c>
      <c r="X38" s="77">
        <v>87131.33</v>
      </c>
      <c r="Y38" s="90">
        <v>0</v>
      </c>
      <c r="Z38" s="77">
        <v>0</v>
      </c>
      <c r="AA38" s="77">
        <f t="shared" si="0"/>
        <v>576047.1799999999</v>
      </c>
      <c r="AB38" s="2">
        <v>605294.62</v>
      </c>
      <c r="AC38" s="2">
        <v>400901</v>
      </c>
      <c r="AD38" s="92">
        <f t="shared" si="2"/>
        <v>1006195.62</v>
      </c>
      <c r="AE38" s="77">
        <f t="shared" si="1"/>
        <v>361318.1200000001</v>
      </c>
      <c r="AF38" s="78" t="s">
        <v>327</v>
      </c>
    </row>
    <row r="39" spans="1:32" ht="12">
      <c r="A39" s="2">
        <v>27</v>
      </c>
      <c r="B39" s="129" t="s">
        <v>51</v>
      </c>
      <c r="C39" s="130"/>
      <c r="D39" s="86">
        <v>-375746.68</v>
      </c>
      <c r="E39" s="76">
        <v>104380.69</v>
      </c>
      <c r="F39" s="76">
        <v>524.4</v>
      </c>
      <c r="G39" s="76">
        <v>0</v>
      </c>
      <c r="H39" s="77">
        <v>777.86</v>
      </c>
      <c r="I39" s="77">
        <v>50831.65</v>
      </c>
      <c r="J39" s="77">
        <v>0</v>
      </c>
      <c r="K39" s="77">
        <v>22244.82</v>
      </c>
      <c r="L39" s="77">
        <v>3334.14</v>
      </c>
      <c r="M39" s="77">
        <v>8250</v>
      </c>
      <c r="N39" s="77">
        <v>145976.82</v>
      </c>
      <c r="O39" s="78" t="s">
        <v>328</v>
      </c>
      <c r="P39" s="77">
        <v>3709.29</v>
      </c>
      <c r="Q39" s="77">
        <v>3448</v>
      </c>
      <c r="R39" s="77">
        <v>0</v>
      </c>
      <c r="S39" s="77">
        <v>0</v>
      </c>
      <c r="T39" s="77">
        <v>0</v>
      </c>
      <c r="U39" s="77">
        <v>0</v>
      </c>
      <c r="V39" s="77">
        <v>0</v>
      </c>
      <c r="W39" s="77">
        <v>21056.7</v>
      </c>
      <c r="X39" s="77">
        <v>101407.87</v>
      </c>
      <c r="Y39" s="90">
        <v>0</v>
      </c>
      <c r="Z39" s="77">
        <v>0</v>
      </c>
      <c r="AA39" s="77">
        <f t="shared" si="0"/>
        <v>465942.24</v>
      </c>
      <c r="AB39" s="2">
        <v>493247.27</v>
      </c>
      <c r="AC39" s="2">
        <v>8400</v>
      </c>
      <c r="AD39" s="92">
        <f t="shared" si="2"/>
        <v>501647.27</v>
      </c>
      <c r="AE39" s="77">
        <f t="shared" si="1"/>
        <v>-340041.64999999997</v>
      </c>
      <c r="AF39" s="78" t="s">
        <v>328</v>
      </c>
    </row>
    <row r="40" spans="1:32" ht="12">
      <c r="A40" s="2">
        <v>28</v>
      </c>
      <c r="B40" s="129" t="s">
        <v>52</v>
      </c>
      <c r="C40" s="130"/>
      <c r="D40" s="86">
        <v>-546160.3</v>
      </c>
      <c r="E40" s="76">
        <v>114606.71</v>
      </c>
      <c r="F40" s="76">
        <v>524.46</v>
      </c>
      <c r="G40" s="76">
        <v>0</v>
      </c>
      <c r="H40" s="77">
        <v>947.54</v>
      </c>
      <c r="I40" s="77">
        <v>100158.71</v>
      </c>
      <c r="J40" s="77">
        <v>0</v>
      </c>
      <c r="K40" s="77">
        <v>27097.2</v>
      </c>
      <c r="L40" s="77">
        <v>3746.09</v>
      </c>
      <c r="M40" s="77">
        <v>4125</v>
      </c>
      <c r="N40" s="77">
        <v>96966</v>
      </c>
      <c r="O40" s="78" t="s">
        <v>53</v>
      </c>
      <c r="P40" s="77">
        <v>10824.85</v>
      </c>
      <c r="Q40" s="77">
        <v>155858.65</v>
      </c>
      <c r="R40" s="77">
        <v>97801.64</v>
      </c>
      <c r="S40" s="77">
        <v>0</v>
      </c>
      <c r="T40" s="77">
        <v>4900</v>
      </c>
      <c r="U40" s="77">
        <v>0</v>
      </c>
      <c r="V40" s="77">
        <v>0</v>
      </c>
      <c r="W40" s="77">
        <v>25649.91</v>
      </c>
      <c r="X40" s="77">
        <v>123528.51</v>
      </c>
      <c r="Y40" s="90">
        <v>0</v>
      </c>
      <c r="Z40" s="77">
        <v>0</v>
      </c>
      <c r="AA40" s="77">
        <f t="shared" si="0"/>
        <v>766735.27</v>
      </c>
      <c r="AB40" s="2">
        <v>787148.83</v>
      </c>
      <c r="AC40" s="2">
        <v>11700</v>
      </c>
      <c r="AD40" s="92">
        <f t="shared" si="2"/>
        <v>798848.83</v>
      </c>
      <c r="AE40" s="77">
        <f t="shared" si="1"/>
        <v>-514046.7400000001</v>
      </c>
      <c r="AF40" s="78" t="s">
        <v>53</v>
      </c>
    </row>
    <row r="41" spans="1:32" ht="12">
      <c r="A41" s="2">
        <v>29</v>
      </c>
      <c r="B41" s="127" t="s">
        <v>54</v>
      </c>
      <c r="C41" s="128"/>
      <c r="D41" s="80">
        <v>-363070.95</v>
      </c>
      <c r="E41" s="76">
        <v>169015.27</v>
      </c>
      <c r="F41" s="76">
        <v>524.46</v>
      </c>
      <c r="G41" s="76">
        <v>0</v>
      </c>
      <c r="H41" s="77">
        <v>1397.36</v>
      </c>
      <c r="I41" s="77">
        <v>87826.66</v>
      </c>
      <c r="J41" s="77">
        <v>0</v>
      </c>
      <c r="K41" s="77">
        <v>39961.12</v>
      </c>
      <c r="L41" s="77">
        <v>5303.8</v>
      </c>
      <c r="M41" s="77">
        <v>7975</v>
      </c>
      <c r="N41" s="77">
        <v>108054.37</v>
      </c>
      <c r="O41" s="78" t="s">
        <v>55</v>
      </c>
      <c r="P41" s="77">
        <v>17962.58</v>
      </c>
      <c r="Q41" s="77">
        <v>196459</v>
      </c>
      <c r="R41" s="77">
        <v>121359.82</v>
      </c>
      <c r="S41" s="77">
        <v>0</v>
      </c>
      <c r="T41" s="77">
        <v>7350</v>
      </c>
      <c r="U41" s="77">
        <v>0</v>
      </c>
      <c r="V41" s="77">
        <v>0</v>
      </c>
      <c r="W41" s="77">
        <v>37826.75</v>
      </c>
      <c r="X41" s="77">
        <v>182171.48</v>
      </c>
      <c r="Y41" s="90">
        <v>0</v>
      </c>
      <c r="Z41" s="77">
        <v>0</v>
      </c>
      <c r="AA41" s="77">
        <f t="shared" si="0"/>
        <v>983187.6699999999</v>
      </c>
      <c r="AB41" s="2">
        <v>1297170.07</v>
      </c>
      <c r="AC41" s="2">
        <v>20550</v>
      </c>
      <c r="AD41" s="92">
        <f t="shared" si="2"/>
        <v>1317720.07</v>
      </c>
      <c r="AE41" s="77">
        <f t="shared" si="1"/>
        <v>-28538.549999999814</v>
      </c>
      <c r="AF41" s="78" t="s">
        <v>55</v>
      </c>
    </row>
    <row r="42" spans="1:32" ht="12">
      <c r="A42" s="2">
        <v>30</v>
      </c>
      <c r="B42" s="127" t="s">
        <v>56</v>
      </c>
      <c r="C42" s="128"/>
      <c r="D42" s="80">
        <v>-295832.71</v>
      </c>
      <c r="E42" s="76">
        <v>204513.39</v>
      </c>
      <c r="F42" s="76">
        <v>524.46</v>
      </c>
      <c r="G42" s="76">
        <v>0</v>
      </c>
      <c r="H42" s="77">
        <v>1558.03</v>
      </c>
      <c r="I42" s="77">
        <v>29056.63</v>
      </c>
      <c r="J42" s="77">
        <v>0</v>
      </c>
      <c r="K42" s="77">
        <v>44555.94</v>
      </c>
      <c r="L42" s="77">
        <v>6730.5</v>
      </c>
      <c r="M42" s="77">
        <v>7975</v>
      </c>
      <c r="N42" s="77">
        <v>86199.63</v>
      </c>
      <c r="O42" s="78" t="s">
        <v>57</v>
      </c>
      <c r="P42" s="77">
        <v>9711.74</v>
      </c>
      <c r="Q42" s="77">
        <v>212669.22</v>
      </c>
      <c r="R42" s="77">
        <v>127330.23</v>
      </c>
      <c r="S42" s="77">
        <v>0</v>
      </c>
      <c r="T42" s="77">
        <v>7350</v>
      </c>
      <c r="U42" s="77">
        <v>0</v>
      </c>
      <c r="V42" s="77">
        <v>0</v>
      </c>
      <c r="W42" s="77">
        <v>42176.16</v>
      </c>
      <c r="X42" s="77">
        <v>203117.99</v>
      </c>
      <c r="Y42" s="90">
        <v>0</v>
      </c>
      <c r="Z42" s="77">
        <v>0</v>
      </c>
      <c r="AA42" s="77">
        <f t="shared" si="0"/>
        <v>983468.92</v>
      </c>
      <c r="AB42" s="2">
        <v>1308814.62</v>
      </c>
      <c r="AC42" s="2">
        <v>0</v>
      </c>
      <c r="AD42" s="92">
        <f t="shared" si="2"/>
        <v>1308814.62</v>
      </c>
      <c r="AE42" s="77">
        <f t="shared" si="1"/>
        <v>29512.990000000107</v>
      </c>
      <c r="AF42" s="78" t="s">
        <v>57</v>
      </c>
    </row>
    <row r="43" spans="1:32" ht="12">
      <c r="A43" s="2">
        <v>31</v>
      </c>
      <c r="B43" s="127" t="s">
        <v>330</v>
      </c>
      <c r="C43" s="128"/>
      <c r="D43" s="80">
        <v>-118794.01</v>
      </c>
      <c r="E43" s="76">
        <v>55576.2</v>
      </c>
      <c r="F43" s="76">
        <v>0</v>
      </c>
      <c r="G43" s="76">
        <v>0</v>
      </c>
      <c r="H43" s="77">
        <v>457.73</v>
      </c>
      <c r="I43" s="77">
        <v>27217</v>
      </c>
      <c r="J43" s="77">
        <v>0</v>
      </c>
      <c r="K43" s="77">
        <v>13089.96</v>
      </c>
      <c r="L43" s="77">
        <v>1500</v>
      </c>
      <c r="M43" s="77">
        <v>0</v>
      </c>
      <c r="N43" s="77">
        <v>57588.45</v>
      </c>
      <c r="O43" s="78" t="s">
        <v>331</v>
      </c>
      <c r="P43" s="77">
        <v>5462.95</v>
      </c>
      <c r="Q43" s="77">
        <v>148084.59</v>
      </c>
      <c r="R43" s="77">
        <v>0</v>
      </c>
      <c r="S43" s="77">
        <v>0</v>
      </c>
      <c r="T43" s="77">
        <v>0</v>
      </c>
      <c r="U43" s="77">
        <v>0</v>
      </c>
      <c r="V43" s="77">
        <v>0</v>
      </c>
      <c r="W43" s="77">
        <v>12390.81</v>
      </c>
      <c r="X43" s="77">
        <v>59673.44</v>
      </c>
      <c r="Y43" s="90">
        <v>0</v>
      </c>
      <c r="Z43" s="77">
        <v>0</v>
      </c>
      <c r="AA43" s="77">
        <f t="shared" si="0"/>
        <v>381041.13</v>
      </c>
      <c r="AB43" s="2">
        <v>313740.4</v>
      </c>
      <c r="AC43" s="2">
        <v>0</v>
      </c>
      <c r="AD43" s="92">
        <f t="shared" si="2"/>
        <v>313740.4</v>
      </c>
      <c r="AE43" s="77">
        <f t="shared" si="1"/>
        <v>-186094.74</v>
      </c>
      <c r="AF43" s="78" t="s">
        <v>331</v>
      </c>
    </row>
    <row r="44" spans="1:32" ht="12">
      <c r="A44" s="2">
        <v>32</v>
      </c>
      <c r="B44" s="127" t="s">
        <v>58</v>
      </c>
      <c r="C44" s="128"/>
      <c r="D44" s="80">
        <v>920509.8</v>
      </c>
      <c r="E44" s="76">
        <v>218152.96</v>
      </c>
      <c r="F44" s="76">
        <v>524.46</v>
      </c>
      <c r="G44" s="76">
        <v>0</v>
      </c>
      <c r="H44" s="77">
        <v>1551.02</v>
      </c>
      <c r="I44" s="77">
        <v>450339.84</v>
      </c>
      <c r="J44" s="77">
        <v>1300</v>
      </c>
      <c r="K44" s="77">
        <v>44355.48</v>
      </c>
      <c r="L44" s="77">
        <v>7760.7</v>
      </c>
      <c r="M44" s="77">
        <f>36950+1500</f>
        <v>38450</v>
      </c>
      <c r="N44" s="77">
        <v>448139.71</v>
      </c>
      <c r="O44" s="78" t="s">
        <v>59</v>
      </c>
      <c r="P44" s="77">
        <v>29565.25</v>
      </c>
      <c r="Q44" s="77">
        <v>179813.79</v>
      </c>
      <c r="R44" s="77">
        <v>158407.96</v>
      </c>
      <c r="S44" s="77">
        <v>0</v>
      </c>
      <c r="T44" s="77">
        <v>0</v>
      </c>
      <c r="U44" s="77">
        <v>0</v>
      </c>
      <c r="V44" s="77">
        <v>0</v>
      </c>
      <c r="W44" s="77">
        <v>41986.41</v>
      </c>
      <c r="X44" s="77">
        <v>202204.15</v>
      </c>
      <c r="Y44" s="90">
        <v>0</v>
      </c>
      <c r="Z44" s="77">
        <v>0</v>
      </c>
      <c r="AA44" s="77">
        <f t="shared" si="0"/>
        <v>1822551.7299999997</v>
      </c>
      <c r="AB44" s="2">
        <v>1566585.8</v>
      </c>
      <c r="AC44" s="2">
        <v>357200</v>
      </c>
      <c r="AD44" s="92">
        <f t="shared" si="2"/>
        <v>1923785.8</v>
      </c>
      <c r="AE44" s="77">
        <f t="shared" si="1"/>
        <v>1021743.8700000003</v>
      </c>
      <c r="AF44" s="78" t="s">
        <v>59</v>
      </c>
    </row>
    <row r="45" spans="1:32" ht="12">
      <c r="A45" s="2">
        <v>33</v>
      </c>
      <c r="B45" s="127" t="s">
        <v>60</v>
      </c>
      <c r="C45" s="128"/>
      <c r="D45" s="80">
        <v>124322.25</v>
      </c>
      <c r="E45" s="76">
        <v>182968.8</v>
      </c>
      <c r="F45" s="76">
        <v>1048.92</v>
      </c>
      <c r="G45" s="76">
        <v>0</v>
      </c>
      <c r="H45" s="77">
        <v>1423.4</v>
      </c>
      <c r="I45" s="77">
        <v>45883.32</v>
      </c>
      <c r="J45" s="77">
        <v>0</v>
      </c>
      <c r="K45" s="77">
        <v>40705.7</v>
      </c>
      <c r="L45" s="77">
        <v>4801.76</v>
      </c>
      <c r="M45" s="77">
        <f>8250+1500</f>
        <v>9750</v>
      </c>
      <c r="N45" s="77">
        <v>74114.92</v>
      </c>
      <c r="O45" s="78" t="s">
        <v>61</v>
      </c>
      <c r="P45" s="77">
        <v>12181.42</v>
      </c>
      <c r="Q45" s="77">
        <v>125589.29</v>
      </c>
      <c r="R45" s="77">
        <v>115389.42</v>
      </c>
      <c r="S45" s="77">
        <v>0</v>
      </c>
      <c r="T45" s="77">
        <v>3920.01</v>
      </c>
      <c r="U45" s="77">
        <v>27000</v>
      </c>
      <c r="V45" s="77">
        <v>3000</v>
      </c>
      <c r="W45" s="77">
        <v>38531.57</v>
      </c>
      <c r="X45" s="77">
        <v>185565.84</v>
      </c>
      <c r="Y45" s="90">
        <v>0</v>
      </c>
      <c r="Z45" s="77">
        <v>0</v>
      </c>
      <c r="AA45" s="77">
        <f aca="true" t="shared" si="3" ref="AA45:AA69">E45+F45+G45+H45+I45+J45+K45+L45+M45+N45+P45++Q45+R45+S45+T45+U45+V45+W45+X45+Y45+Z45</f>
        <v>871874.3699999999</v>
      </c>
      <c r="AB45" s="2">
        <v>1155286.84</v>
      </c>
      <c r="AC45" s="2">
        <v>22200</v>
      </c>
      <c r="AD45" s="92">
        <f t="shared" si="2"/>
        <v>1177486.84</v>
      </c>
      <c r="AE45" s="77">
        <f aca="true" t="shared" si="4" ref="AE45:AE69">D45+AD45-AA45</f>
        <v>429934.7200000002</v>
      </c>
      <c r="AF45" s="78" t="s">
        <v>61</v>
      </c>
    </row>
    <row r="46" spans="1:32" ht="12">
      <c r="A46" s="2">
        <v>34</v>
      </c>
      <c r="B46" s="127" t="s">
        <v>62</v>
      </c>
      <c r="C46" s="128"/>
      <c r="D46" s="80">
        <v>-48254.5</v>
      </c>
      <c r="E46" s="76">
        <v>200590.03</v>
      </c>
      <c r="F46" s="76">
        <v>1048.92</v>
      </c>
      <c r="G46" s="76">
        <v>0</v>
      </c>
      <c r="H46" s="77">
        <v>1615.99</v>
      </c>
      <c r="I46" s="77">
        <v>64027.25</v>
      </c>
      <c r="J46" s="77">
        <v>0</v>
      </c>
      <c r="K46" s="77">
        <v>46213.44</v>
      </c>
      <c r="L46" s="77">
        <v>8705.23</v>
      </c>
      <c r="M46" s="77">
        <v>3025</v>
      </c>
      <c r="N46" s="77">
        <v>200254.22</v>
      </c>
      <c r="O46" s="78" t="s">
        <v>63</v>
      </c>
      <c r="P46" s="77">
        <v>5214.21</v>
      </c>
      <c r="Q46" s="77">
        <v>5978</v>
      </c>
      <c r="R46" s="77">
        <v>0</v>
      </c>
      <c r="S46" s="77">
        <v>0</v>
      </c>
      <c r="T46" s="77">
        <v>0</v>
      </c>
      <c r="U46" s="77">
        <v>0</v>
      </c>
      <c r="V46" s="77">
        <v>0</v>
      </c>
      <c r="W46" s="77">
        <v>43745.13</v>
      </c>
      <c r="X46" s="77">
        <v>210674.06</v>
      </c>
      <c r="Y46" s="90">
        <v>0</v>
      </c>
      <c r="Z46" s="77">
        <v>0</v>
      </c>
      <c r="AA46" s="77">
        <f t="shared" si="3"/>
        <v>791091.48</v>
      </c>
      <c r="AB46" s="2">
        <v>617679.17</v>
      </c>
      <c r="AC46" s="2">
        <v>322800</v>
      </c>
      <c r="AD46" s="92">
        <f t="shared" si="2"/>
        <v>940479.17</v>
      </c>
      <c r="AE46" s="77">
        <f t="shared" si="4"/>
        <v>101133.19000000006</v>
      </c>
      <c r="AF46" s="78" t="s">
        <v>63</v>
      </c>
    </row>
    <row r="47" spans="1:32" ht="12">
      <c r="A47" s="2">
        <v>35</v>
      </c>
      <c r="B47" s="127" t="s">
        <v>64</v>
      </c>
      <c r="C47" s="128"/>
      <c r="D47" s="80">
        <v>-335163.26</v>
      </c>
      <c r="E47" s="76">
        <v>168912.25</v>
      </c>
      <c r="F47" s="76">
        <v>524.46</v>
      </c>
      <c r="G47" s="76">
        <v>0</v>
      </c>
      <c r="H47" s="77">
        <v>1368.29</v>
      </c>
      <c r="I47" s="77">
        <v>71401.06</v>
      </c>
      <c r="J47" s="77">
        <v>0</v>
      </c>
      <c r="K47" s="77">
        <v>39129.87</v>
      </c>
      <c r="L47" s="77">
        <v>4848.73</v>
      </c>
      <c r="M47" s="77">
        <v>4950</v>
      </c>
      <c r="N47" s="77">
        <v>100389.33</v>
      </c>
      <c r="O47" s="78" t="s">
        <v>65</v>
      </c>
      <c r="P47" s="77">
        <v>13992.82</v>
      </c>
      <c r="Q47" s="77">
        <v>118671.55</v>
      </c>
      <c r="R47" s="77">
        <v>135285.28</v>
      </c>
      <c r="S47" s="77">
        <v>0</v>
      </c>
      <c r="T47" s="77">
        <v>2450</v>
      </c>
      <c r="U47" s="77">
        <v>18000</v>
      </c>
      <c r="V47" s="77">
        <v>5000</v>
      </c>
      <c r="W47" s="77">
        <v>37039.9</v>
      </c>
      <c r="X47" s="77">
        <v>178382.06</v>
      </c>
      <c r="Y47" s="90">
        <v>0</v>
      </c>
      <c r="Z47" s="77">
        <v>0</v>
      </c>
      <c r="AA47" s="77">
        <f t="shared" si="3"/>
        <v>900345.6000000001</v>
      </c>
      <c r="AB47" s="2">
        <v>1084928.14</v>
      </c>
      <c r="AC47" s="2">
        <v>24600</v>
      </c>
      <c r="AD47" s="92">
        <f t="shared" si="2"/>
        <v>1109528.14</v>
      </c>
      <c r="AE47" s="77">
        <f t="shared" si="4"/>
        <v>-125980.7200000002</v>
      </c>
      <c r="AF47" s="78" t="s">
        <v>65</v>
      </c>
    </row>
    <row r="48" spans="1:32" ht="12">
      <c r="A48" s="2">
        <v>36</v>
      </c>
      <c r="B48" s="127" t="s">
        <v>66</v>
      </c>
      <c r="C48" s="128"/>
      <c r="D48" s="80">
        <v>-120275.03</v>
      </c>
      <c r="E48" s="76">
        <v>95943.04</v>
      </c>
      <c r="F48" s="76">
        <v>0</v>
      </c>
      <c r="G48" s="76">
        <v>0</v>
      </c>
      <c r="H48" s="77">
        <v>772.46</v>
      </c>
      <c r="I48" s="77">
        <v>12266.98</v>
      </c>
      <c r="J48" s="77">
        <v>0</v>
      </c>
      <c r="K48" s="77">
        <v>22090.38</v>
      </c>
      <c r="L48" s="77">
        <v>0</v>
      </c>
      <c r="M48" s="77">
        <v>0</v>
      </c>
      <c r="N48" s="77">
        <v>95989.46</v>
      </c>
      <c r="O48" s="78" t="s">
        <v>297</v>
      </c>
      <c r="P48" s="77">
        <v>9822.47</v>
      </c>
      <c r="Q48" s="77">
        <v>204977.5</v>
      </c>
      <c r="R48" s="77">
        <v>0</v>
      </c>
      <c r="S48" s="77">
        <v>0</v>
      </c>
      <c r="T48" s="77">
        <v>0</v>
      </c>
      <c r="U48" s="77">
        <v>0</v>
      </c>
      <c r="V48" s="77">
        <v>0</v>
      </c>
      <c r="W48" s="77">
        <v>20910.51</v>
      </c>
      <c r="X48" s="77">
        <v>100703.82</v>
      </c>
      <c r="Y48" s="90">
        <f>11.6+1020</f>
        <v>1031.6</v>
      </c>
      <c r="Z48" s="77">
        <v>0</v>
      </c>
      <c r="AA48" s="77">
        <f t="shared" si="3"/>
        <v>564508.2200000001</v>
      </c>
      <c r="AB48" s="2">
        <v>738707.59</v>
      </c>
      <c r="AC48" s="2">
        <v>1600</v>
      </c>
      <c r="AD48" s="92">
        <f t="shared" si="2"/>
        <v>740307.59</v>
      </c>
      <c r="AE48" s="77">
        <f t="shared" si="4"/>
        <v>55524.33999999985</v>
      </c>
      <c r="AF48" s="78" t="s">
        <v>297</v>
      </c>
    </row>
    <row r="49" spans="1:32" ht="12">
      <c r="A49" s="2">
        <v>37</v>
      </c>
      <c r="B49" s="127" t="s">
        <v>67</v>
      </c>
      <c r="C49" s="128"/>
      <c r="D49" s="80">
        <v>-11473.07</v>
      </c>
      <c r="E49" s="76">
        <v>31445.3</v>
      </c>
      <c r="F49" s="76">
        <v>0</v>
      </c>
      <c r="G49" s="76">
        <v>0</v>
      </c>
      <c r="H49" s="77">
        <v>245.83</v>
      </c>
      <c r="I49" s="77">
        <v>958.82</v>
      </c>
      <c r="J49" s="77">
        <v>0</v>
      </c>
      <c r="K49" s="77">
        <v>7030.14</v>
      </c>
      <c r="L49" s="77">
        <v>510</v>
      </c>
      <c r="M49" s="77">
        <v>0</v>
      </c>
      <c r="N49" s="77">
        <v>43477.92</v>
      </c>
      <c r="O49" s="78" t="s">
        <v>68</v>
      </c>
      <c r="P49" s="77">
        <v>1911.4</v>
      </c>
      <c r="Q49" s="77">
        <v>3218</v>
      </c>
      <c r="R49" s="77">
        <v>0</v>
      </c>
      <c r="S49" s="77">
        <v>0</v>
      </c>
      <c r="T49" s="77">
        <v>0</v>
      </c>
      <c r="U49" s="77">
        <v>0</v>
      </c>
      <c r="V49" s="77">
        <v>0</v>
      </c>
      <c r="W49" s="77">
        <v>6654.65</v>
      </c>
      <c r="X49" s="77">
        <v>32048.43</v>
      </c>
      <c r="Y49" s="90">
        <v>0</v>
      </c>
      <c r="Z49" s="77">
        <v>0</v>
      </c>
      <c r="AA49" s="77">
        <f t="shared" si="3"/>
        <v>127500.48999999999</v>
      </c>
      <c r="AB49" s="2">
        <v>189555.98</v>
      </c>
      <c r="AC49" s="2">
        <v>0</v>
      </c>
      <c r="AD49" s="92">
        <f t="shared" si="2"/>
        <v>189555.98</v>
      </c>
      <c r="AE49" s="77">
        <f t="shared" si="4"/>
        <v>50582.42000000001</v>
      </c>
      <c r="AF49" s="78" t="s">
        <v>68</v>
      </c>
    </row>
    <row r="50" spans="1:32" ht="12">
      <c r="A50" s="2">
        <v>38</v>
      </c>
      <c r="B50" s="127" t="s">
        <v>69</v>
      </c>
      <c r="C50" s="128"/>
      <c r="D50" s="80">
        <v>-89943.68</v>
      </c>
      <c r="E50" s="76">
        <v>103389.12</v>
      </c>
      <c r="F50" s="76">
        <v>349.64</v>
      </c>
      <c r="G50" s="76">
        <v>0</v>
      </c>
      <c r="H50" s="77">
        <v>798.38</v>
      </c>
      <c r="I50" s="77">
        <v>41170.46</v>
      </c>
      <c r="J50" s="77">
        <v>0</v>
      </c>
      <c r="K50" s="77">
        <v>22831.69</v>
      </c>
      <c r="L50" s="77">
        <v>1500</v>
      </c>
      <c r="M50" s="77">
        <v>0</v>
      </c>
      <c r="N50" s="77">
        <v>87054.47</v>
      </c>
      <c r="O50" s="78" t="s">
        <v>70</v>
      </c>
      <c r="P50" s="77">
        <v>2389.14</v>
      </c>
      <c r="Q50" s="77">
        <v>6437</v>
      </c>
      <c r="R50" s="77">
        <v>0</v>
      </c>
      <c r="S50" s="77">
        <v>0</v>
      </c>
      <c r="T50" s="77">
        <v>0</v>
      </c>
      <c r="U50" s="77">
        <v>0</v>
      </c>
      <c r="V50" s="77">
        <v>0</v>
      </c>
      <c r="W50" s="77">
        <v>21612.23</v>
      </c>
      <c r="X50" s="77">
        <v>104083.26</v>
      </c>
      <c r="Y50" s="90">
        <v>0</v>
      </c>
      <c r="Z50" s="77">
        <v>0</v>
      </c>
      <c r="AA50" s="77">
        <f t="shared" si="3"/>
        <v>391615.39</v>
      </c>
      <c r="AB50" s="2">
        <v>591381.86</v>
      </c>
      <c r="AC50" s="2">
        <v>6000</v>
      </c>
      <c r="AD50" s="92">
        <f t="shared" si="2"/>
        <v>597381.86</v>
      </c>
      <c r="AE50" s="77">
        <f t="shared" si="4"/>
        <v>115822.78999999998</v>
      </c>
      <c r="AF50" s="78" t="s">
        <v>70</v>
      </c>
    </row>
    <row r="51" spans="1:32" ht="12">
      <c r="A51" s="2">
        <v>39</v>
      </c>
      <c r="B51" s="127" t="s">
        <v>71</v>
      </c>
      <c r="C51" s="128"/>
      <c r="D51" s="80">
        <v>140934.24</v>
      </c>
      <c r="E51" s="76">
        <v>95190.5</v>
      </c>
      <c r="F51" s="76">
        <v>524.46</v>
      </c>
      <c r="G51" s="76">
        <v>0</v>
      </c>
      <c r="H51" s="77">
        <v>785.91</v>
      </c>
      <c r="I51" s="77">
        <v>239099.61</v>
      </c>
      <c r="J51" s="77">
        <v>3900</v>
      </c>
      <c r="K51" s="77">
        <v>22475.15</v>
      </c>
      <c r="L51" s="77">
        <v>4342.84</v>
      </c>
      <c r="M51" s="77">
        <f>11550+2700</f>
        <v>14250</v>
      </c>
      <c r="N51" s="77">
        <v>79378.84</v>
      </c>
      <c r="O51" s="78" t="s">
        <v>72</v>
      </c>
      <c r="P51" s="77">
        <v>1472.58</v>
      </c>
      <c r="Q51" s="77">
        <v>1839</v>
      </c>
      <c r="R51" s="77">
        <v>0</v>
      </c>
      <c r="S51" s="77">
        <v>0</v>
      </c>
      <c r="T51" s="77">
        <v>0</v>
      </c>
      <c r="U51" s="77">
        <v>0</v>
      </c>
      <c r="V51" s="77">
        <v>0</v>
      </c>
      <c r="W51" s="77">
        <v>21274.73</v>
      </c>
      <c r="X51" s="77">
        <v>102457.9</v>
      </c>
      <c r="Y51" s="90">
        <v>0</v>
      </c>
      <c r="Z51" s="77">
        <v>0</v>
      </c>
      <c r="AA51" s="77">
        <f t="shared" si="3"/>
        <v>586991.52</v>
      </c>
      <c r="AB51" s="2">
        <v>474774.05</v>
      </c>
      <c r="AC51" s="2">
        <v>8400</v>
      </c>
      <c r="AD51" s="92">
        <f t="shared" si="2"/>
        <v>483174.05</v>
      </c>
      <c r="AE51" s="77">
        <f t="shared" si="4"/>
        <v>37116.77000000002</v>
      </c>
      <c r="AF51" s="78" t="s">
        <v>72</v>
      </c>
    </row>
    <row r="52" spans="1:32" ht="12">
      <c r="A52" s="2">
        <v>40</v>
      </c>
      <c r="B52" s="127" t="s">
        <v>73</v>
      </c>
      <c r="C52" s="128"/>
      <c r="D52" s="80">
        <v>-291127.81</v>
      </c>
      <c r="E52" s="76">
        <v>20723.87</v>
      </c>
      <c r="F52" s="76">
        <v>349.64</v>
      </c>
      <c r="G52" s="76">
        <v>0</v>
      </c>
      <c r="H52" s="77">
        <v>171.46</v>
      </c>
      <c r="I52" s="77">
        <v>3277.76</v>
      </c>
      <c r="J52" s="77">
        <v>0</v>
      </c>
      <c r="K52" s="77">
        <v>4903.31</v>
      </c>
      <c r="L52" s="77">
        <v>1332.36</v>
      </c>
      <c r="M52" s="77">
        <v>0</v>
      </c>
      <c r="N52" s="77">
        <v>32641.51</v>
      </c>
      <c r="O52" s="78" t="s">
        <v>74</v>
      </c>
      <c r="P52" s="77">
        <v>1954.54</v>
      </c>
      <c r="Q52" s="77">
        <v>2758</v>
      </c>
      <c r="R52" s="77">
        <v>0</v>
      </c>
      <c r="S52" s="77">
        <v>0</v>
      </c>
      <c r="T52" s="77">
        <v>0</v>
      </c>
      <c r="U52" s="77">
        <v>0</v>
      </c>
      <c r="V52" s="77">
        <v>0</v>
      </c>
      <c r="W52" s="77">
        <v>4641.42</v>
      </c>
      <c r="X52" s="77">
        <v>22352.83</v>
      </c>
      <c r="Y52" s="90">
        <v>0</v>
      </c>
      <c r="Z52" s="77">
        <v>0</v>
      </c>
      <c r="AA52" s="77">
        <f t="shared" si="3"/>
        <v>95106.7</v>
      </c>
      <c r="AB52" s="2">
        <v>33733.22</v>
      </c>
      <c r="AC52" s="2">
        <v>0</v>
      </c>
      <c r="AD52" s="92">
        <f t="shared" si="2"/>
        <v>33733.22</v>
      </c>
      <c r="AE52" s="77">
        <f t="shared" si="4"/>
        <v>-352501.29</v>
      </c>
      <c r="AF52" s="78" t="s">
        <v>74</v>
      </c>
    </row>
    <row r="53" spans="1:32" ht="12">
      <c r="A53" s="2">
        <v>41</v>
      </c>
      <c r="B53" s="127" t="s">
        <v>75</v>
      </c>
      <c r="C53" s="128"/>
      <c r="D53" s="80">
        <v>83217.6</v>
      </c>
      <c r="E53" s="76">
        <v>148483.71</v>
      </c>
      <c r="F53" s="76">
        <v>524.44</v>
      </c>
      <c r="G53" s="76">
        <v>0</v>
      </c>
      <c r="H53" s="77">
        <v>1214.5</v>
      </c>
      <c r="I53" s="77">
        <v>217356.86</v>
      </c>
      <c r="J53" s="77">
        <v>0</v>
      </c>
      <c r="K53" s="77">
        <v>34731.84</v>
      </c>
      <c r="L53" s="77">
        <v>4315.89</v>
      </c>
      <c r="M53" s="77">
        <v>9900</v>
      </c>
      <c r="N53" s="77">
        <v>103566.47</v>
      </c>
      <c r="O53" s="78" t="s">
        <v>76</v>
      </c>
      <c r="P53" s="77">
        <v>4364.9</v>
      </c>
      <c r="Q53" s="77">
        <v>8276.5</v>
      </c>
      <c r="R53" s="77">
        <v>0</v>
      </c>
      <c r="S53" s="77">
        <v>0</v>
      </c>
      <c r="T53" s="77">
        <v>0</v>
      </c>
      <c r="U53" s="77">
        <v>0</v>
      </c>
      <c r="V53" s="77">
        <v>0</v>
      </c>
      <c r="W53" s="77">
        <v>32876.78</v>
      </c>
      <c r="X53" s="77">
        <v>158332.68</v>
      </c>
      <c r="Y53" s="90">
        <v>0</v>
      </c>
      <c r="Z53" s="77">
        <v>0</v>
      </c>
      <c r="AA53" s="77">
        <f t="shared" si="3"/>
        <v>723944.5700000001</v>
      </c>
      <c r="AB53" s="2">
        <v>860193.69</v>
      </c>
      <c r="AC53" s="2">
        <v>16800</v>
      </c>
      <c r="AD53" s="92">
        <f t="shared" si="2"/>
        <v>876993.69</v>
      </c>
      <c r="AE53" s="77">
        <f t="shared" si="4"/>
        <v>236266.71999999986</v>
      </c>
      <c r="AF53" s="78" t="s">
        <v>76</v>
      </c>
    </row>
    <row r="54" spans="1:32" ht="12">
      <c r="A54" s="2">
        <v>42</v>
      </c>
      <c r="B54" s="127" t="s">
        <v>77</v>
      </c>
      <c r="C54" s="128"/>
      <c r="D54" s="80">
        <v>299670.9</v>
      </c>
      <c r="E54" s="76">
        <v>99942.09</v>
      </c>
      <c r="F54" s="76">
        <v>6724.46</v>
      </c>
      <c r="G54" s="76">
        <v>0</v>
      </c>
      <c r="H54" s="77">
        <v>706.81</v>
      </c>
      <c r="I54" s="77">
        <v>54573.29</v>
      </c>
      <c r="J54" s="77">
        <v>0</v>
      </c>
      <c r="K54" s="77">
        <v>20212.92</v>
      </c>
      <c r="L54" s="77">
        <v>3088.51</v>
      </c>
      <c r="M54" s="77">
        <v>3300</v>
      </c>
      <c r="N54" s="77">
        <v>71939.68</v>
      </c>
      <c r="O54" s="78" t="s">
        <v>78</v>
      </c>
      <c r="P54" s="77">
        <v>5803.44</v>
      </c>
      <c r="Q54" s="77">
        <v>71401.94</v>
      </c>
      <c r="R54" s="77">
        <v>0</v>
      </c>
      <c r="S54" s="77">
        <v>0</v>
      </c>
      <c r="T54" s="77">
        <v>2450</v>
      </c>
      <c r="U54" s="77">
        <v>0</v>
      </c>
      <c r="V54" s="77">
        <v>0</v>
      </c>
      <c r="W54" s="77">
        <v>19133.33</v>
      </c>
      <c r="X54" s="77">
        <v>92145.01</v>
      </c>
      <c r="Y54" s="90">
        <v>0</v>
      </c>
      <c r="Z54" s="77">
        <v>0</v>
      </c>
      <c r="AA54" s="77">
        <f t="shared" si="3"/>
        <v>451421.48000000004</v>
      </c>
      <c r="AB54" s="2">
        <v>611089.78</v>
      </c>
      <c r="AC54" s="2">
        <v>8850</v>
      </c>
      <c r="AD54" s="92">
        <f t="shared" si="2"/>
        <v>619939.78</v>
      </c>
      <c r="AE54" s="77">
        <f t="shared" si="4"/>
        <v>468189.2</v>
      </c>
      <c r="AF54" s="78" t="s">
        <v>78</v>
      </c>
    </row>
    <row r="55" spans="1:32" ht="12">
      <c r="A55" s="2">
        <v>43</v>
      </c>
      <c r="B55" s="127" t="s">
        <v>79</v>
      </c>
      <c r="C55" s="128"/>
      <c r="D55" s="80">
        <v>-42462.01</v>
      </c>
      <c r="E55" s="76">
        <v>85571.39</v>
      </c>
      <c r="F55" s="76">
        <v>524.46</v>
      </c>
      <c r="G55" s="76">
        <v>0</v>
      </c>
      <c r="H55" s="77">
        <v>686.52</v>
      </c>
      <c r="I55" s="77">
        <v>75764.18</v>
      </c>
      <c r="J55" s="77">
        <v>3900</v>
      </c>
      <c r="K55" s="77">
        <v>19632.91</v>
      </c>
      <c r="L55" s="77">
        <v>3088.51</v>
      </c>
      <c r="M55" s="77">
        <v>3300</v>
      </c>
      <c r="N55" s="77">
        <v>74256.32</v>
      </c>
      <c r="O55" s="78" t="s">
        <v>80</v>
      </c>
      <c r="P55" s="77">
        <v>7067.86</v>
      </c>
      <c r="Q55" s="77">
        <v>71401.94</v>
      </c>
      <c r="R55" s="77">
        <v>74228.58</v>
      </c>
      <c r="S55" s="77">
        <v>0</v>
      </c>
      <c r="T55" s="77">
        <v>0</v>
      </c>
      <c r="U55" s="77">
        <v>0</v>
      </c>
      <c r="V55" s="77">
        <v>0</v>
      </c>
      <c r="W55" s="77">
        <v>18584.3</v>
      </c>
      <c r="X55" s="77">
        <v>89500.92</v>
      </c>
      <c r="Y55" s="90">
        <v>0</v>
      </c>
      <c r="Z55" s="77">
        <v>0</v>
      </c>
      <c r="AA55" s="77">
        <f t="shared" si="3"/>
        <v>527507.89</v>
      </c>
      <c r="AB55" s="2">
        <v>673977.21</v>
      </c>
      <c r="AC55" s="2">
        <v>14570</v>
      </c>
      <c r="AD55" s="92">
        <f t="shared" si="2"/>
        <v>688547.21</v>
      </c>
      <c r="AE55" s="77">
        <f t="shared" si="4"/>
        <v>118577.30999999994</v>
      </c>
      <c r="AF55" s="78" t="s">
        <v>80</v>
      </c>
    </row>
    <row r="56" spans="1:32" ht="12">
      <c r="A56" s="2">
        <v>44</v>
      </c>
      <c r="B56" s="127" t="s">
        <v>81</v>
      </c>
      <c r="C56" s="128"/>
      <c r="D56" s="80">
        <v>467934.92</v>
      </c>
      <c r="E56" s="76">
        <v>150355.73</v>
      </c>
      <c r="F56" s="76">
        <v>874.1</v>
      </c>
      <c r="G56" s="76">
        <v>0</v>
      </c>
      <c r="H56" s="77">
        <v>1231.05</v>
      </c>
      <c r="I56" s="77">
        <v>30800</v>
      </c>
      <c r="J56" s="77">
        <v>0</v>
      </c>
      <c r="K56" s="77">
        <v>35205.14</v>
      </c>
      <c r="L56" s="77">
        <v>5457.8</v>
      </c>
      <c r="M56" s="77">
        <v>6050</v>
      </c>
      <c r="N56" s="77">
        <v>239811.49</v>
      </c>
      <c r="O56" s="78" t="s">
        <v>82</v>
      </c>
      <c r="P56" s="77">
        <v>1828.16</v>
      </c>
      <c r="Q56" s="77">
        <v>10345.1</v>
      </c>
      <c r="R56" s="77">
        <v>0</v>
      </c>
      <c r="S56" s="77">
        <v>0</v>
      </c>
      <c r="T56" s="77">
        <v>0</v>
      </c>
      <c r="U56" s="77">
        <v>0</v>
      </c>
      <c r="V56" s="77">
        <v>0</v>
      </c>
      <c r="W56" s="77">
        <v>33324.8</v>
      </c>
      <c r="X56" s="77">
        <v>160490.34</v>
      </c>
      <c r="Y56" s="90">
        <v>0</v>
      </c>
      <c r="Z56" s="77">
        <v>0</v>
      </c>
      <c r="AA56" s="77">
        <f t="shared" si="3"/>
        <v>675773.71</v>
      </c>
      <c r="AB56" s="2">
        <v>801099.55</v>
      </c>
      <c r="AC56" s="2">
        <v>41381.68</v>
      </c>
      <c r="AD56" s="92">
        <f t="shared" si="2"/>
        <v>842481.2300000001</v>
      </c>
      <c r="AE56" s="77">
        <f t="shared" si="4"/>
        <v>634642.4400000002</v>
      </c>
      <c r="AF56" s="78" t="s">
        <v>82</v>
      </c>
    </row>
    <row r="57" spans="1:32" ht="12">
      <c r="A57" s="2">
        <v>45</v>
      </c>
      <c r="B57" s="127" t="s">
        <v>83</v>
      </c>
      <c r="C57" s="128"/>
      <c r="D57" s="80">
        <v>-36262</v>
      </c>
      <c r="E57" s="76">
        <v>99147.38</v>
      </c>
      <c r="F57" s="76">
        <v>524.46</v>
      </c>
      <c r="G57" s="76">
        <v>0</v>
      </c>
      <c r="H57" s="77">
        <v>810.15</v>
      </c>
      <c r="I57" s="77">
        <v>39540.65</v>
      </c>
      <c r="J57" s="77">
        <v>0</v>
      </c>
      <c r="K57" s="77">
        <v>23168.18</v>
      </c>
      <c r="L57" s="77">
        <v>4847.15</v>
      </c>
      <c r="M57" s="77">
        <v>9900</v>
      </c>
      <c r="N57" s="77">
        <v>97465.19</v>
      </c>
      <c r="O57" s="78" t="s">
        <v>84</v>
      </c>
      <c r="P57" s="77">
        <v>3104.35</v>
      </c>
      <c r="Q57" s="77">
        <v>6207</v>
      </c>
      <c r="R57" s="77">
        <v>0</v>
      </c>
      <c r="S57" s="77">
        <v>0</v>
      </c>
      <c r="T57" s="77">
        <v>0</v>
      </c>
      <c r="U57" s="77">
        <v>0</v>
      </c>
      <c r="V57" s="77">
        <v>0</v>
      </c>
      <c r="W57" s="77">
        <v>21930.75</v>
      </c>
      <c r="X57" s="77">
        <v>105617.23</v>
      </c>
      <c r="Y57" s="90">
        <v>0</v>
      </c>
      <c r="Z57" s="77">
        <v>0</v>
      </c>
      <c r="AA57" s="77">
        <f t="shared" si="3"/>
        <v>412262.49</v>
      </c>
      <c r="AB57" s="2">
        <v>530133.23</v>
      </c>
      <c r="AC57" s="2">
        <v>11720</v>
      </c>
      <c r="AD57" s="92">
        <f t="shared" si="2"/>
        <v>541853.23</v>
      </c>
      <c r="AE57" s="77">
        <f t="shared" si="4"/>
        <v>93328.73999999999</v>
      </c>
      <c r="AF57" s="78" t="s">
        <v>84</v>
      </c>
    </row>
    <row r="58" spans="1:32" ht="12">
      <c r="A58" s="2">
        <v>46</v>
      </c>
      <c r="B58" s="127" t="s">
        <v>85</v>
      </c>
      <c r="C58" s="128"/>
      <c r="D58" s="80">
        <v>99134.9</v>
      </c>
      <c r="E58" s="76">
        <v>168135.86</v>
      </c>
      <c r="F58" s="76">
        <v>874</v>
      </c>
      <c r="G58" s="76">
        <v>0</v>
      </c>
      <c r="H58" s="77">
        <v>1352.83</v>
      </c>
      <c r="I58" s="77">
        <v>444180.53</v>
      </c>
      <c r="J58" s="77">
        <v>0</v>
      </c>
      <c r="K58" s="77">
        <v>38687.53</v>
      </c>
      <c r="L58" s="77">
        <v>2475.9</v>
      </c>
      <c r="M58" s="77">
        <v>5500</v>
      </c>
      <c r="N58" s="77">
        <v>164733.42</v>
      </c>
      <c r="O58" s="78" t="s">
        <v>86</v>
      </c>
      <c r="P58" s="77">
        <v>9933.97</v>
      </c>
      <c r="Q58" s="77">
        <v>174177.03</v>
      </c>
      <c r="R58" s="77">
        <v>172489</v>
      </c>
      <c r="S58" s="77">
        <v>0</v>
      </c>
      <c r="T58" s="77">
        <v>4900</v>
      </c>
      <c r="U58" s="77">
        <v>18000</v>
      </c>
      <c r="V58" s="77">
        <v>39300</v>
      </c>
      <c r="W58" s="77">
        <v>36621.19</v>
      </c>
      <c r="X58" s="77">
        <v>176365.57</v>
      </c>
      <c r="Y58" s="90">
        <v>0</v>
      </c>
      <c r="Z58" s="77">
        <v>0</v>
      </c>
      <c r="AA58" s="77">
        <f t="shared" si="3"/>
        <v>1457726.83</v>
      </c>
      <c r="AB58" s="2">
        <v>801002.77</v>
      </c>
      <c r="AC58" s="2">
        <v>328520</v>
      </c>
      <c r="AD58" s="92">
        <f t="shared" si="2"/>
        <v>1129522.77</v>
      </c>
      <c r="AE58" s="77">
        <f t="shared" si="4"/>
        <v>-229069.16000000015</v>
      </c>
      <c r="AF58" s="78" t="s">
        <v>86</v>
      </c>
    </row>
    <row r="59" spans="1:32" ht="12">
      <c r="A59" s="2">
        <v>47</v>
      </c>
      <c r="B59" s="127" t="s">
        <v>87</v>
      </c>
      <c r="C59" s="128"/>
      <c r="D59" s="80">
        <v>73266.34</v>
      </c>
      <c r="E59" s="76">
        <v>146424.79</v>
      </c>
      <c r="F59" s="76">
        <v>874</v>
      </c>
      <c r="G59" s="76">
        <v>0</v>
      </c>
      <c r="H59" s="77">
        <v>1185.62</v>
      </c>
      <c r="I59" s="77">
        <v>61181.49</v>
      </c>
      <c r="J59" s="77">
        <v>0</v>
      </c>
      <c r="K59" s="77">
        <v>33905.74</v>
      </c>
      <c r="L59" s="77">
        <v>4677.02</v>
      </c>
      <c r="M59" s="77">
        <v>11000</v>
      </c>
      <c r="N59" s="77">
        <v>131038.8</v>
      </c>
      <c r="O59" s="78" t="s">
        <v>88</v>
      </c>
      <c r="P59" s="77">
        <v>9469.24</v>
      </c>
      <c r="Q59" s="77">
        <v>116833.38</v>
      </c>
      <c r="R59" s="77">
        <v>137552.446</v>
      </c>
      <c r="S59" s="77">
        <v>0</v>
      </c>
      <c r="T59" s="77">
        <v>4900</v>
      </c>
      <c r="U59" s="77">
        <v>0</v>
      </c>
      <c r="V59" s="77">
        <v>0</v>
      </c>
      <c r="W59" s="77">
        <v>32094.8</v>
      </c>
      <c r="X59" s="77">
        <v>154566.73</v>
      </c>
      <c r="Y59" s="90">
        <v>0</v>
      </c>
      <c r="Z59" s="77">
        <v>0</v>
      </c>
      <c r="AA59" s="77">
        <f t="shared" si="3"/>
        <v>845704.056</v>
      </c>
      <c r="AB59" s="2">
        <v>1046740.26</v>
      </c>
      <c r="AC59" s="2">
        <v>16634</v>
      </c>
      <c r="AD59" s="92">
        <f t="shared" si="2"/>
        <v>1063374.26</v>
      </c>
      <c r="AE59" s="77">
        <f t="shared" si="4"/>
        <v>290936.5440000001</v>
      </c>
      <c r="AF59" s="78" t="s">
        <v>88</v>
      </c>
    </row>
    <row r="60" spans="1:32" ht="12" customHeight="1">
      <c r="A60" s="2">
        <v>48</v>
      </c>
      <c r="B60" s="127" t="s">
        <v>89</v>
      </c>
      <c r="C60" s="128"/>
      <c r="D60" s="80">
        <v>419283.76</v>
      </c>
      <c r="E60" s="76">
        <v>225944.61</v>
      </c>
      <c r="F60" s="76">
        <v>1048.92</v>
      </c>
      <c r="G60" s="76">
        <v>0</v>
      </c>
      <c r="H60" s="77">
        <v>1382.16</v>
      </c>
      <c r="I60" s="77">
        <v>202937.63</v>
      </c>
      <c r="J60" s="77">
        <v>0</v>
      </c>
      <c r="K60" s="77">
        <v>39526.5</v>
      </c>
      <c r="L60" s="77">
        <v>5476.45</v>
      </c>
      <c r="M60" s="77">
        <v>4125</v>
      </c>
      <c r="N60" s="77">
        <v>92041.04</v>
      </c>
      <c r="O60" s="78" t="s">
        <v>90</v>
      </c>
      <c r="P60" s="77">
        <v>13033.2</v>
      </c>
      <c r="Q60" s="77">
        <v>139096.64</v>
      </c>
      <c r="R60" s="77">
        <v>141371.27</v>
      </c>
      <c r="S60" s="77">
        <v>0</v>
      </c>
      <c r="T60" s="77">
        <v>2450</v>
      </c>
      <c r="U60" s="77">
        <v>36000</v>
      </c>
      <c r="V60" s="77">
        <v>0</v>
      </c>
      <c r="W60" s="77">
        <v>37415.35</v>
      </c>
      <c r="X60" s="77">
        <v>180190.19</v>
      </c>
      <c r="Y60" s="90">
        <v>1960</v>
      </c>
      <c r="Z60" s="77">
        <v>0</v>
      </c>
      <c r="AA60" s="77">
        <f t="shared" si="3"/>
        <v>1123998.96</v>
      </c>
      <c r="AB60" s="2">
        <v>1195933.2</v>
      </c>
      <c r="AC60" s="2">
        <v>12000</v>
      </c>
      <c r="AD60" s="92">
        <f t="shared" si="2"/>
        <v>1207933.2</v>
      </c>
      <c r="AE60" s="77">
        <f t="shared" si="4"/>
        <v>503218</v>
      </c>
      <c r="AF60" s="78" t="s">
        <v>90</v>
      </c>
    </row>
    <row r="61" spans="1:32" ht="12" customHeight="1">
      <c r="A61" s="2">
        <v>49</v>
      </c>
      <c r="B61" s="127" t="s">
        <v>91</v>
      </c>
      <c r="C61" s="128"/>
      <c r="D61" s="80">
        <v>-185660.73</v>
      </c>
      <c r="E61" s="76">
        <v>146732.1</v>
      </c>
      <c r="F61" s="76">
        <v>18387.28</v>
      </c>
      <c r="G61" s="76">
        <v>0</v>
      </c>
      <c r="H61" s="77">
        <v>992.73</v>
      </c>
      <c r="I61" s="77">
        <v>7956.52</v>
      </c>
      <c r="J61" s="77">
        <v>0</v>
      </c>
      <c r="K61" s="77">
        <v>28389.66</v>
      </c>
      <c r="L61" s="77">
        <v>4722.45</v>
      </c>
      <c r="M61" s="77">
        <v>4950</v>
      </c>
      <c r="N61" s="77">
        <v>111278.07</v>
      </c>
      <c r="O61" s="78" t="s">
        <v>92</v>
      </c>
      <c r="P61" s="77">
        <v>8435.29</v>
      </c>
      <c r="Q61" s="77">
        <v>175458.91</v>
      </c>
      <c r="R61" s="77">
        <v>0</v>
      </c>
      <c r="S61" s="77">
        <v>0</v>
      </c>
      <c r="T61" s="77">
        <v>0</v>
      </c>
      <c r="U61" s="77">
        <v>0</v>
      </c>
      <c r="V61" s="77">
        <v>0</v>
      </c>
      <c r="W61" s="77">
        <v>26873.34</v>
      </c>
      <c r="X61" s="77">
        <v>129420.47</v>
      </c>
      <c r="Y61" s="90">
        <v>0</v>
      </c>
      <c r="Z61" s="77">
        <v>0</v>
      </c>
      <c r="AA61" s="77">
        <f t="shared" si="3"/>
        <v>663596.82</v>
      </c>
      <c r="AB61" s="2">
        <v>719094.99</v>
      </c>
      <c r="AC61" s="2">
        <v>13200</v>
      </c>
      <c r="AD61" s="92">
        <f t="shared" si="2"/>
        <v>732294.99</v>
      </c>
      <c r="AE61" s="77">
        <f t="shared" si="4"/>
        <v>-116962.55999999994</v>
      </c>
      <c r="AF61" s="78" t="s">
        <v>92</v>
      </c>
    </row>
    <row r="62" spans="1:32" ht="12" customHeight="1">
      <c r="A62" s="2">
        <v>50</v>
      </c>
      <c r="B62" s="127" t="s">
        <v>93</v>
      </c>
      <c r="C62" s="128"/>
      <c r="D62" s="80">
        <v>487793.39</v>
      </c>
      <c r="E62" s="76">
        <v>174182.34</v>
      </c>
      <c r="F62" s="76">
        <v>33474.28</v>
      </c>
      <c r="G62" s="76">
        <v>0</v>
      </c>
      <c r="H62" s="77">
        <v>1379.85</v>
      </c>
      <c r="I62" s="77">
        <v>174894.28</v>
      </c>
      <c r="J62" s="77">
        <v>0</v>
      </c>
      <c r="K62" s="77">
        <v>39460.2</v>
      </c>
      <c r="L62" s="77">
        <v>0</v>
      </c>
      <c r="M62" s="77">
        <f>7150+1500</f>
        <v>8650</v>
      </c>
      <c r="N62" s="77">
        <v>162062.94</v>
      </c>
      <c r="O62" s="78" t="s">
        <v>94</v>
      </c>
      <c r="P62" s="77">
        <v>1543.48</v>
      </c>
      <c r="Q62" s="77">
        <v>6782</v>
      </c>
      <c r="R62" s="77">
        <v>0</v>
      </c>
      <c r="S62" s="77">
        <v>0</v>
      </c>
      <c r="T62" s="77">
        <v>0</v>
      </c>
      <c r="U62" s="77">
        <v>0</v>
      </c>
      <c r="V62" s="77">
        <v>0</v>
      </c>
      <c r="W62" s="77">
        <v>37352.59</v>
      </c>
      <c r="X62" s="77">
        <v>179887.94</v>
      </c>
      <c r="Y62" s="90">
        <v>3750</v>
      </c>
      <c r="Z62" s="77">
        <v>0</v>
      </c>
      <c r="AA62" s="77">
        <f t="shared" si="3"/>
        <v>823419.8999999999</v>
      </c>
      <c r="AB62" s="2">
        <v>892714.87</v>
      </c>
      <c r="AC62" s="2">
        <v>15900</v>
      </c>
      <c r="AD62" s="92">
        <f t="shared" si="2"/>
        <v>908614.87</v>
      </c>
      <c r="AE62" s="77">
        <f t="shared" si="4"/>
        <v>572988.3600000001</v>
      </c>
      <c r="AF62" s="78" t="s">
        <v>94</v>
      </c>
    </row>
    <row r="63" spans="1:32" ht="12" customHeight="1">
      <c r="A63" s="2">
        <v>51</v>
      </c>
      <c r="B63" s="127" t="s">
        <v>95</v>
      </c>
      <c r="C63" s="128"/>
      <c r="D63" s="80">
        <v>233279.79</v>
      </c>
      <c r="E63" s="76">
        <v>160356.8</v>
      </c>
      <c r="F63" s="76">
        <v>524.46</v>
      </c>
      <c r="G63" s="76">
        <v>0</v>
      </c>
      <c r="H63" s="77">
        <v>1192.87</v>
      </c>
      <c r="I63" s="77">
        <v>18986.2</v>
      </c>
      <c r="J63" s="77">
        <v>1300</v>
      </c>
      <c r="K63" s="77">
        <v>34113.2</v>
      </c>
      <c r="L63" s="77">
        <v>4589.24</v>
      </c>
      <c r="M63" s="77">
        <v>12100</v>
      </c>
      <c r="N63" s="77">
        <v>120394.44</v>
      </c>
      <c r="O63" s="78" t="s">
        <v>96</v>
      </c>
      <c r="P63" s="77">
        <v>3195.54</v>
      </c>
      <c r="Q63" s="77">
        <v>8276</v>
      </c>
      <c r="R63" s="77">
        <v>0</v>
      </c>
      <c r="S63" s="77">
        <v>0</v>
      </c>
      <c r="T63" s="77">
        <v>0</v>
      </c>
      <c r="U63" s="77">
        <v>0</v>
      </c>
      <c r="V63" s="77">
        <v>0</v>
      </c>
      <c r="W63" s="77">
        <v>32291.27</v>
      </c>
      <c r="X63" s="77">
        <v>155512.93</v>
      </c>
      <c r="Y63" s="90">
        <v>0</v>
      </c>
      <c r="Z63" s="77">
        <v>0</v>
      </c>
      <c r="AA63" s="77">
        <f t="shared" si="3"/>
        <v>552832.95</v>
      </c>
      <c r="AB63" s="2">
        <v>692599.46</v>
      </c>
      <c r="AC63" s="2">
        <v>6000</v>
      </c>
      <c r="AD63" s="92">
        <f t="shared" si="2"/>
        <v>698599.46</v>
      </c>
      <c r="AE63" s="77">
        <f t="shared" si="4"/>
        <v>379046.30000000005</v>
      </c>
      <c r="AF63" s="78" t="s">
        <v>96</v>
      </c>
    </row>
    <row r="64" spans="1:32" ht="12" customHeight="1">
      <c r="A64" s="2">
        <v>52</v>
      </c>
      <c r="B64" s="127" t="s">
        <v>97</v>
      </c>
      <c r="C64" s="128"/>
      <c r="D64" s="80">
        <v>-113922.14</v>
      </c>
      <c r="E64" s="76">
        <v>110664.47</v>
      </c>
      <c r="F64" s="76">
        <v>524.46</v>
      </c>
      <c r="G64" s="76">
        <v>0</v>
      </c>
      <c r="H64" s="77">
        <v>675.28</v>
      </c>
      <c r="I64" s="77">
        <v>8641.58</v>
      </c>
      <c r="J64" s="77">
        <v>0</v>
      </c>
      <c r="K64" s="77">
        <v>19311.24</v>
      </c>
      <c r="L64" s="77">
        <v>3029.18</v>
      </c>
      <c r="M64" s="77">
        <v>2530</v>
      </c>
      <c r="N64" s="77">
        <v>62834.21</v>
      </c>
      <c r="O64" s="78" t="s">
        <v>106</v>
      </c>
      <c r="P64" s="77">
        <v>9493.6</v>
      </c>
      <c r="Q64" s="77">
        <v>71401.94</v>
      </c>
      <c r="R64" s="77">
        <v>65499.61</v>
      </c>
      <c r="S64" s="77">
        <v>0</v>
      </c>
      <c r="T64" s="77">
        <v>2450</v>
      </c>
      <c r="U64" s="77">
        <v>0</v>
      </c>
      <c r="V64" s="77">
        <v>0</v>
      </c>
      <c r="W64" s="77">
        <v>18279.81</v>
      </c>
      <c r="X64" s="77">
        <v>88034.51</v>
      </c>
      <c r="Y64" s="90">
        <v>0</v>
      </c>
      <c r="Z64" s="77">
        <v>0</v>
      </c>
      <c r="AA64" s="77">
        <f t="shared" si="3"/>
        <v>463369.88999999996</v>
      </c>
      <c r="AB64" s="2">
        <v>547537.04</v>
      </c>
      <c r="AC64" s="2">
        <v>16764</v>
      </c>
      <c r="AD64" s="92">
        <f t="shared" si="2"/>
        <v>564301.04</v>
      </c>
      <c r="AE64" s="77">
        <f t="shared" si="4"/>
        <v>-12990.989999999932</v>
      </c>
      <c r="AF64" s="78" t="s">
        <v>106</v>
      </c>
    </row>
    <row r="65" spans="1:32" ht="12" customHeight="1">
      <c r="A65" s="2">
        <v>53</v>
      </c>
      <c r="B65" s="127" t="s">
        <v>98</v>
      </c>
      <c r="C65" s="128"/>
      <c r="D65" s="80">
        <v>-98315.54</v>
      </c>
      <c r="E65" s="76">
        <v>147481.29</v>
      </c>
      <c r="F65" s="76">
        <v>524.46</v>
      </c>
      <c r="G65" s="76">
        <v>0</v>
      </c>
      <c r="H65" s="77">
        <v>1161.02</v>
      </c>
      <c r="I65" s="77">
        <v>6441.14</v>
      </c>
      <c r="J65" s="77">
        <v>0</v>
      </c>
      <c r="K65" s="77">
        <v>33202.26</v>
      </c>
      <c r="L65" s="77">
        <v>5777.35</v>
      </c>
      <c r="M65" s="77">
        <v>12100</v>
      </c>
      <c r="N65" s="77">
        <v>128162.6</v>
      </c>
      <c r="O65" s="78" t="s">
        <v>99</v>
      </c>
      <c r="P65" s="77">
        <v>4735.45</v>
      </c>
      <c r="Q65" s="77">
        <v>9311</v>
      </c>
      <c r="R65" s="77">
        <v>0</v>
      </c>
      <c r="S65" s="77">
        <v>0</v>
      </c>
      <c r="T65" s="77">
        <v>0</v>
      </c>
      <c r="U65" s="77">
        <v>0</v>
      </c>
      <c r="V65" s="77">
        <v>0</v>
      </c>
      <c r="W65" s="77">
        <v>31428.89</v>
      </c>
      <c r="X65" s="77">
        <v>151359.9</v>
      </c>
      <c r="Y65" s="90">
        <v>0</v>
      </c>
      <c r="Z65" s="77">
        <v>0</v>
      </c>
      <c r="AA65" s="77">
        <f t="shared" si="3"/>
        <v>531685.36</v>
      </c>
      <c r="AB65" s="2">
        <v>759238.3</v>
      </c>
      <c r="AC65" s="2">
        <v>16396.19</v>
      </c>
      <c r="AD65" s="92">
        <f t="shared" si="2"/>
        <v>775634.49</v>
      </c>
      <c r="AE65" s="77">
        <f t="shared" si="4"/>
        <v>145633.58999999997</v>
      </c>
      <c r="AF65" s="78" t="s">
        <v>99</v>
      </c>
    </row>
    <row r="66" spans="1:32" ht="12" customHeight="1">
      <c r="A66" s="2">
        <v>54</v>
      </c>
      <c r="B66" s="127" t="s">
        <v>100</v>
      </c>
      <c r="C66" s="128"/>
      <c r="D66" s="80">
        <v>199235.38</v>
      </c>
      <c r="E66" s="76">
        <v>120243.27</v>
      </c>
      <c r="F66" s="76">
        <v>524.46</v>
      </c>
      <c r="G66" s="76">
        <v>0</v>
      </c>
      <c r="H66" s="77">
        <v>986.1</v>
      </c>
      <c r="I66" s="77">
        <v>20077.47</v>
      </c>
      <c r="J66" s="77">
        <v>0</v>
      </c>
      <c r="K66" s="77">
        <v>28200.12</v>
      </c>
      <c r="L66" s="77">
        <v>4590.45</v>
      </c>
      <c r="M66" s="77">
        <v>5500</v>
      </c>
      <c r="N66" s="77">
        <v>142876.92</v>
      </c>
      <c r="O66" s="78" t="s">
        <v>101</v>
      </c>
      <c r="P66" s="77">
        <v>3298.97</v>
      </c>
      <c r="Q66" s="77">
        <v>5173.2</v>
      </c>
      <c r="R66" s="77">
        <v>0</v>
      </c>
      <c r="S66" s="77">
        <v>0</v>
      </c>
      <c r="T66" s="77">
        <v>0</v>
      </c>
      <c r="U66" s="77">
        <v>0</v>
      </c>
      <c r="V66" s="77">
        <v>0</v>
      </c>
      <c r="W66" s="77">
        <v>26693.92</v>
      </c>
      <c r="X66" s="77">
        <v>128556.41</v>
      </c>
      <c r="Y66" s="90">
        <v>0</v>
      </c>
      <c r="Z66" s="77">
        <v>0</v>
      </c>
      <c r="AA66" s="77">
        <f t="shared" si="3"/>
        <v>486721.29000000004</v>
      </c>
      <c r="AB66" s="2">
        <v>673260.25</v>
      </c>
      <c r="AC66" s="2">
        <v>16520</v>
      </c>
      <c r="AD66" s="92">
        <f t="shared" si="2"/>
        <v>689780.25</v>
      </c>
      <c r="AE66" s="77">
        <f t="shared" si="4"/>
        <v>402294.33999999997</v>
      </c>
      <c r="AF66" s="78" t="s">
        <v>101</v>
      </c>
    </row>
    <row r="67" spans="1:32" ht="12">
      <c r="A67" s="2">
        <v>55</v>
      </c>
      <c r="B67" s="79" t="s">
        <v>104</v>
      </c>
      <c r="C67" s="80"/>
      <c r="D67" s="80">
        <v>-100287.26</v>
      </c>
      <c r="E67" s="76">
        <v>164245.53</v>
      </c>
      <c r="F67" s="76">
        <v>3970.95</v>
      </c>
      <c r="G67" s="76">
        <v>0</v>
      </c>
      <c r="H67" s="77">
        <v>1353.76</v>
      </c>
      <c r="I67" s="77">
        <v>18386.76</v>
      </c>
      <c r="J67" s="88">
        <v>0</v>
      </c>
      <c r="K67" s="88">
        <v>38714.36</v>
      </c>
      <c r="L67" s="88">
        <v>3484.29</v>
      </c>
      <c r="M67" s="88">
        <v>4125</v>
      </c>
      <c r="N67" s="77">
        <v>129624.49</v>
      </c>
      <c r="O67" s="79" t="s">
        <v>104</v>
      </c>
      <c r="P67" s="88">
        <v>12813.14</v>
      </c>
      <c r="Q67" s="77">
        <v>117343.92</v>
      </c>
      <c r="R67" s="88">
        <v>121741.98</v>
      </c>
      <c r="S67" s="88">
        <v>0</v>
      </c>
      <c r="T67" s="88">
        <v>4900</v>
      </c>
      <c r="U67" s="77">
        <v>0</v>
      </c>
      <c r="V67" s="77">
        <v>0</v>
      </c>
      <c r="W67" s="88">
        <v>36646.59</v>
      </c>
      <c r="X67" s="77">
        <v>176487.89</v>
      </c>
      <c r="Y67" s="90">
        <v>0</v>
      </c>
      <c r="Z67" s="77">
        <v>0</v>
      </c>
      <c r="AA67" s="77">
        <f t="shared" si="3"/>
        <v>833838.66</v>
      </c>
      <c r="AB67" s="2">
        <v>1101649.08</v>
      </c>
      <c r="AC67" s="2">
        <v>0</v>
      </c>
      <c r="AD67" s="92">
        <f t="shared" si="2"/>
        <v>1101649.08</v>
      </c>
      <c r="AE67" s="77">
        <f t="shared" si="4"/>
        <v>167523.16000000003</v>
      </c>
      <c r="AF67" s="85" t="s">
        <v>104</v>
      </c>
    </row>
    <row r="68" spans="1:32" ht="12">
      <c r="A68" s="2">
        <v>56</v>
      </c>
      <c r="B68" s="79" t="s">
        <v>102</v>
      </c>
      <c r="C68" s="80"/>
      <c r="D68" s="80">
        <v>-105934.21</v>
      </c>
      <c r="E68" s="76">
        <v>147297.91</v>
      </c>
      <c r="F68" s="76">
        <v>524.45</v>
      </c>
      <c r="G68" s="76">
        <v>0</v>
      </c>
      <c r="H68" s="77">
        <v>1188.22</v>
      </c>
      <c r="I68" s="77">
        <v>167721.19</v>
      </c>
      <c r="J68" s="88">
        <v>0</v>
      </c>
      <c r="K68" s="88">
        <v>33980.31</v>
      </c>
      <c r="L68" s="88">
        <v>3369.56</v>
      </c>
      <c r="M68" s="88">
        <v>4950</v>
      </c>
      <c r="N68" s="77">
        <v>124334.34</v>
      </c>
      <c r="O68" s="79" t="s">
        <v>102</v>
      </c>
      <c r="P68" s="88">
        <v>3338.41</v>
      </c>
      <c r="Q68" s="84">
        <v>60180.85</v>
      </c>
      <c r="R68" s="88">
        <v>0</v>
      </c>
      <c r="S68" s="88">
        <v>0</v>
      </c>
      <c r="T68" s="88">
        <v>0</v>
      </c>
      <c r="U68" s="77">
        <v>0</v>
      </c>
      <c r="V68" s="77">
        <v>0</v>
      </c>
      <c r="W68" s="88">
        <v>32165.39</v>
      </c>
      <c r="X68" s="77">
        <v>154906.67</v>
      </c>
      <c r="Y68" s="90">
        <v>0</v>
      </c>
      <c r="Z68" s="77">
        <v>0</v>
      </c>
      <c r="AA68" s="77">
        <f t="shared" si="3"/>
        <v>733957.3</v>
      </c>
      <c r="AB68" s="2">
        <v>753801.68</v>
      </c>
      <c r="AC68" s="2">
        <v>0</v>
      </c>
      <c r="AD68" s="92">
        <f t="shared" si="2"/>
        <v>753801.68</v>
      </c>
      <c r="AE68" s="77">
        <f t="shared" si="4"/>
        <v>-86089.82999999996</v>
      </c>
      <c r="AF68" s="85" t="s">
        <v>102</v>
      </c>
    </row>
    <row r="69" spans="1:32" ht="12">
      <c r="A69" s="2">
        <v>57</v>
      </c>
      <c r="B69" s="127" t="s">
        <v>332</v>
      </c>
      <c r="C69" s="128"/>
      <c r="D69" s="80">
        <v>-353149.03</v>
      </c>
      <c r="E69" s="76">
        <v>14413.1</v>
      </c>
      <c r="F69" s="76">
        <v>0</v>
      </c>
      <c r="G69" s="76">
        <v>0</v>
      </c>
      <c r="H69" s="77">
        <v>498.19</v>
      </c>
      <c r="I69" s="77">
        <v>0</v>
      </c>
      <c r="J69" s="88">
        <v>0</v>
      </c>
      <c r="K69" s="88">
        <v>4749.01</v>
      </c>
      <c r="L69" s="88">
        <v>0</v>
      </c>
      <c r="M69" s="88">
        <v>0</v>
      </c>
      <c r="N69" s="77">
        <v>18390.63</v>
      </c>
      <c r="O69" s="79" t="s">
        <v>350</v>
      </c>
      <c r="P69" s="88">
        <v>767.31</v>
      </c>
      <c r="Q69" s="77">
        <v>48292.3</v>
      </c>
      <c r="R69" s="88">
        <v>0</v>
      </c>
      <c r="S69" s="88">
        <v>0</v>
      </c>
      <c r="T69" s="88">
        <v>0</v>
      </c>
      <c r="U69" s="77">
        <v>0</v>
      </c>
      <c r="V69" s="88">
        <v>0</v>
      </c>
      <c r="W69" s="88">
        <v>13485.8</v>
      </c>
      <c r="X69" s="77">
        <v>0</v>
      </c>
      <c r="Y69" s="90">
        <v>0</v>
      </c>
      <c r="Z69" s="77">
        <v>0</v>
      </c>
      <c r="AA69" s="77">
        <f t="shared" si="3"/>
        <v>100596.34000000001</v>
      </c>
      <c r="AB69" s="2">
        <v>86010.59</v>
      </c>
      <c r="AC69" s="2">
        <v>0</v>
      </c>
      <c r="AD69" s="92">
        <f t="shared" si="2"/>
        <v>86010.59</v>
      </c>
      <c r="AE69" s="77">
        <f t="shared" si="4"/>
        <v>-367734.7800000001</v>
      </c>
      <c r="AF69" s="85" t="s">
        <v>350</v>
      </c>
    </row>
    <row r="70" spans="1:32" ht="12">
      <c r="A70" s="2"/>
      <c r="B70" s="131" t="s">
        <v>318</v>
      </c>
      <c r="C70" s="132"/>
      <c r="D70" s="87"/>
      <c r="E70" s="76">
        <f>SUM(E13:E69)</f>
        <v>8175359.939999999</v>
      </c>
      <c r="F70" s="76">
        <f aca="true" t="shared" si="5" ref="F70:M70">SUM(F13:F69)</f>
        <v>207631.57000000004</v>
      </c>
      <c r="G70" s="76">
        <f t="shared" si="5"/>
        <v>19800</v>
      </c>
      <c r="H70" s="77">
        <f t="shared" si="5"/>
        <v>65631.67</v>
      </c>
      <c r="I70" s="77">
        <f>SUM(I13:I69)</f>
        <v>5698758.48</v>
      </c>
      <c r="J70" s="77">
        <f t="shared" si="5"/>
        <v>23400</v>
      </c>
      <c r="K70" s="77">
        <f t="shared" si="5"/>
        <v>1867407.6199999994</v>
      </c>
      <c r="L70" s="77">
        <f t="shared" si="5"/>
        <v>218823.69</v>
      </c>
      <c r="M70" s="77">
        <f t="shared" si="5"/>
        <v>353075</v>
      </c>
      <c r="N70" s="77">
        <f>SUM(N13:N69)</f>
        <v>6926751.739999999</v>
      </c>
      <c r="O70" s="78"/>
      <c r="P70" s="77">
        <f aca="true" t="shared" si="6" ref="P70:AA70">SUM(P13:P69)</f>
        <v>463037.77999999985</v>
      </c>
      <c r="Q70" s="77">
        <f t="shared" si="6"/>
        <v>5456733.489999999</v>
      </c>
      <c r="R70" s="77">
        <f t="shared" si="6"/>
        <v>2492157.816</v>
      </c>
      <c r="S70" s="77">
        <f t="shared" si="6"/>
        <v>160800</v>
      </c>
      <c r="T70" s="77">
        <f t="shared" si="6"/>
        <v>97545.01</v>
      </c>
      <c r="U70" s="77">
        <f t="shared" si="6"/>
        <v>243000</v>
      </c>
      <c r="V70" s="77">
        <f t="shared" si="6"/>
        <v>105190</v>
      </c>
      <c r="W70" s="77">
        <f t="shared" si="6"/>
        <v>1776658</v>
      </c>
      <c r="X70" s="77">
        <f t="shared" si="6"/>
        <v>8491336.880000003</v>
      </c>
      <c r="Y70" s="90">
        <f t="shared" si="6"/>
        <v>100815.94</v>
      </c>
      <c r="Z70" s="77">
        <f t="shared" si="6"/>
        <v>908820</v>
      </c>
      <c r="AA70" s="77">
        <f t="shared" si="6"/>
        <v>43852734.626</v>
      </c>
      <c r="AB70" s="2">
        <v>48889510.69</v>
      </c>
      <c r="AC70" s="2">
        <f>SUM(AC13:AC69)</f>
        <v>3099589.9000000004</v>
      </c>
      <c r="AD70" s="92">
        <f>SUM(AD13:AD69)</f>
        <v>52130154.04</v>
      </c>
      <c r="AE70" s="77">
        <f>SUM(AE13:AE69)</f>
        <v>8157302.214000001</v>
      </c>
      <c r="AF70" s="78"/>
    </row>
    <row r="71" spans="2:31" ht="12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9"/>
      <c r="O71" s="81"/>
      <c r="P71" s="81"/>
      <c r="Q71" s="89"/>
      <c r="R71" s="81"/>
      <c r="S71" s="81"/>
      <c r="T71" s="81"/>
      <c r="U71" s="81"/>
      <c r="V71" s="81"/>
      <c r="W71" s="81"/>
      <c r="X71" s="81" t="s">
        <v>355</v>
      </c>
      <c r="Y71" s="81"/>
      <c r="AD71" s="84"/>
      <c r="AE71" s="84"/>
    </row>
    <row r="72" spans="2:31" ht="12">
      <c r="B72" s="81"/>
      <c r="C72" s="81"/>
      <c r="D72" s="81"/>
      <c r="E72" s="81"/>
      <c r="F72" s="81"/>
      <c r="G72" s="81"/>
      <c r="H72" s="81"/>
      <c r="I72" s="82"/>
      <c r="J72" s="81"/>
      <c r="K72" s="81"/>
      <c r="L72" s="81"/>
      <c r="M72" s="81"/>
      <c r="N72" s="82"/>
      <c r="O72" s="81"/>
      <c r="P72" s="81"/>
      <c r="Q72" s="89"/>
      <c r="R72" s="81"/>
      <c r="S72" s="81"/>
      <c r="T72" s="81"/>
      <c r="U72" s="81"/>
      <c r="V72" s="81"/>
      <c r="W72" s="81"/>
      <c r="X72" s="81" t="s">
        <v>355</v>
      </c>
      <c r="Y72" s="81"/>
      <c r="AD72" s="84"/>
      <c r="AE72" s="84"/>
    </row>
    <row r="73" spans="5:31" ht="12"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9"/>
      <c r="R73" s="81"/>
      <c r="S73" s="81"/>
      <c r="T73" s="81"/>
      <c r="U73" s="81"/>
      <c r="V73" s="81"/>
      <c r="W73" s="81"/>
      <c r="X73" s="81" t="s">
        <v>355</v>
      </c>
      <c r="Y73" s="81"/>
      <c r="AD73" s="84"/>
      <c r="AE73" s="84"/>
    </row>
    <row r="74" spans="5:31" ht="12"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9"/>
      <c r="R74" s="81"/>
      <c r="S74" s="81"/>
      <c r="T74" s="81"/>
      <c r="U74" s="81"/>
      <c r="V74" s="81"/>
      <c r="W74" s="81"/>
      <c r="X74" s="81" t="s">
        <v>355</v>
      </c>
      <c r="Y74" s="81"/>
      <c r="AD74" s="84"/>
      <c r="AE74" s="84"/>
    </row>
    <row r="75" spans="5:31" ht="12"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9"/>
      <c r="R75" s="81"/>
      <c r="S75" s="81"/>
      <c r="T75" s="81"/>
      <c r="U75" s="81"/>
      <c r="V75" s="81"/>
      <c r="W75" s="81"/>
      <c r="X75" s="81" t="s">
        <v>355</v>
      </c>
      <c r="Y75" s="81"/>
      <c r="AD75" s="84"/>
      <c r="AE75" s="84"/>
    </row>
    <row r="76" spans="5:31" ht="12"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9"/>
      <c r="R76" s="81"/>
      <c r="S76" s="81"/>
      <c r="T76" s="81"/>
      <c r="U76" s="81"/>
      <c r="V76" s="81"/>
      <c r="W76" s="81"/>
      <c r="X76" s="81" t="s">
        <v>355</v>
      </c>
      <c r="Y76" s="81"/>
      <c r="AD76" s="84"/>
      <c r="AE76" s="84"/>
    </row>
    <row r="77" spans="5:30" ht="12">
      <c r="E77" s="81"/>
      <c r="F77" s="81"/>
      <c r="G77" s="81"/>
      <c r="H77" s="81"/>
      <c r="I77" s="81"/>
      <c r="J77" s="81"/>
      <c r="K77" s="81"/>
      <c r="L77" s="81"/>
      <c r="M77" s="81"/>
      <c r="Q77" s="84"/>
      <c r="S77" s="81"/>
      <c r="T77" s="81"/>
      <c r="U77" s="81"/>
      <c r="V77" s="81"/>
      <c r="W77" s="81"/>
      <c r="X77" s="81" t="s">
        <v>355</v>
      </c>
      <c r="Y77" s="81"/>
      <c r="AD77" s="84"/>
    </row>
    <row r="78" spans="10:27" ht="12">
      <c r="J78" s="81"/>
      <c r="K78" s="81"/>
      <c r="L78" s="81"/>
      <c r="M78" s="81"/>
      <c r="S78" s="84"/>
      <c r="U78" s="81"/>
      <c r="V78" s="81"/>
      <c r="W78" s="81"/>
      <c r="X78" s="81"/>
      <c r="Y78" s="81"/>
      <c r="Z78" s="81"/>
      <c r="AA78" s="81"/>
    </row>
    <row r="79" spans="10:13" ht="12">
      <c r="J79" s="81"/>
      <c r="K79" s="81"/>
      <c r="L79" s="81"/>
      <c r="M79" s="81"/>
    </row>
  </sheetData>
  <sheetProtection/>
  <mergeCells count="86">
    <mergeCell ref="D7:D12"/>
    <mergeCell ref="E7:E12"/>
    <mergeCell ref="F7:F12"/>
    <mergeCell ref="G7:G12"/>
    <mergeCell ref="H7:H12"/>
    <mergeCell ref="I7:I12"/>
    <mergeCell ref="J7:J12"/>
    <mergeCell ref="K7:K12"/>
    <mergeCell ref="L7:L12"/>
    <mergeCell ref="M7:M12"/>
    <mergeCell ref="N7:N12"/>
    <mergeCell ref="O7:O12"/>
    <mergeCell ref="P7:P12"/>
    <mergeCell ref="Q7:Q12"/>
    <mergeCell ref="R7:R12"/>
    <mergeCell ref="S7:S12"/>
    <mergeCell ref="T7:T12"/>
    <mergeCell ref="U7:U12"/>
    <mergeCell ref="AE7:AE12"/>
    <mergeCell ref="V7:V12"/>
    <mergeCell ref="W7:W12"/>
    <mergeCell ref="X7:X12"/>
    <mergeCell ref="Y7:Y12"/>
    <mergeCell ref="Z7:Z12"/>
    <mergeCell ref="AF7:AF12"/>
    <mergeCell ref="B10:C10"/>
    <mergeCell ref="B13:C13"/>
    <mergeCell ref="B14:C14"/>
    <mergeCell ref="B15:C15"/>
    <mergeCell ref="B16:C16"/>
    <mergeCell ref="AA7:AA12"/>
    <mergeCell ref="AB7:AB12"/>
    <mergeCell ref="AC7:AC12"/>
    <mergeCell ref="AD7:AD12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65:C65"/>
    <mergeCell ref="B66:C66"/>
    <mergeCell ref="B69:C69"/>
    <mergeCell ref="B70:C70"/>
    <mergeCell ref="B59:C59"/>
    <mergeCell ref="B60:C60"/>
    <mergeCell ref="B61:C61"/>
    <mergeCell ref="B62:C62"/>
    <mergeCell ref="B63:C63"/>
    <mergeCell ref="B64:C6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моя 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 Медянкина</dc:creator>
  <cp:keywords/>
  <dc:description/>
  <cp:lastModifiedBy>МЕДЯНКИНА Л.Д</cp:lastModifiedBy>
  <cp:lastPrinted>2021-03-16T08:19:50Z</cp:lastPrinted>
  <dcterms:created xsi:type="dcterms:W3CDTF">2004-02-01T21:10:30Z</dcterms:created>
  <dcterms:modified xsi:type="dcterms:W3CDTF">2021-03-16T08:21:25Z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1049-10.2.0.7646</vt:lpwstr>
  </property>
</Properties>
</file>